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00" windowWidth="15480" windowHeight="6015" tabRatio="614" activeTab="0"/>
  </bookViews>
  <sheets>
    <sheet name="目次" sheetId="1" r:id="rId1"/>
    <sheet name="幼稚園1" sheetId="2" r:id="rId2"/>
    <sheet name="幼稚園2" sheetId="3" r:id="rId3"/>
    <sheet name="小学校1" sheetId="4" r:id="rId4"/>
    <sheet name="小学校2" sheetId="5" r:id="rId5"/>
    <sheet name="小学校3" sheetId="6" r:id="rId6"/>
    <sheet name="小学校4" sheetId="7" r:id="rId7"/>
    <sheet name="中学校1" sheetId="8" r:id="rId8"/>
    <sheet name="中学校2" sheetId="9" r:id="rId9"/>
    <sheet name="中学校3" sheetId="10" r:id="rId10"/>
    <sheet name="中学校4" sheetId="11" r:id="rId11"/>
    <sheet name="中学校5" sheetId="12" r:id="rId12"/>
    <sheet name="高校1" sheetId="13" r:id="rId13"/>
    <sheet name="高校2" sheetId="14" r:id="rId14"/>
    <sheet name="高校3" sheetId="15" r:id="rId15"/>
    <sheet name="専修・各種1" sheetId="16" r:id="rId16"/>
    <sheet name="専修・各種2" sheetId="17" r:id="rId17"/>
    <sheet name="特別支援" sheetId="18" r:id="rId18"/>
    <sheet name="高専・短大・大学1" sheetId="19" r:id="rId19"/>
    <sheet name="高専･短大･大学2" sheetId="20" r:id="rId20"/>
    <sheet name="高専・短大・大学3" sheetId="21" r:id="rId21"/>
  </sheets>
  <definedNames>
    <definedName name="_xlnm.Print_Area" localSheetId="12">'高校1'!$A$1:$AG$42</definedName>
    <definedName name="_xlnm.Print_Area" localSheetId="13">'高校2'!$A$1:$AA$43</definedName>
    <definedName name="_xlnm.Print_Area" localSheetId="14">'高校3'!$A$1:$AG$57</definedName>
    <definedName name="_xlnm.Print_Area" localSheetId="18">'高専・短大・大学1'!$A$1:$AJ$35</definedName>
    <definedName name="_xlnm.Print_Area" localSheetId="19">'高専･短大･大学2'!$A$1:$AD$62</definedName>
    <definedName name="_xlnm.Print_Area" localSheetId="20">'高専・短大・大学3'!$A$1:$X$52</definedName>
    <definedName name="_xlnm.Print_Area" localSheetId="3">'小学校1'!$A$1:$Q$52</definedName>
    <definedName name="_xlnm.Print_Area" localSheetId="4">'小学校2'!$A$1:$AF$39</definedName>
    <definedName name="_xlnm.Print_Area" localSheetId="5">'小学校3'!$A$1:$G$40</definedName>
    <definedName name="_xlnm.Print_Area" localSheetId="6">'小学校4'!$A$1:$K$35</definedName>
    <definedName name="_xlnm.Print_Area" localSheetId="15">'専修・各種1'!$A$1:$AP$50</definedName>
    <definedName name="_xlnm.Print_Area" localSheetId="16">'専修・各種2'!$A$1:$N$36</definedName>
    <definedName name="_xlnm.Print_Area" localSheetId="7">'中学校1'!$A$1:$Q$52</definedName>
    <definedName name="_xlnm.Print_Area" localSheetId="8">'中学校2'!$A$1:$W$27</definedName>
    <definedName name="_xlnm.Print_Area" localSheetId="9">'中学校3'!$A$1:$G$24</definedName>
    <definedName name="_xlnm.Print_Area" localSheetId="10">'中学校4'!$A$1:$K$34</definedName>
    <definedName name="_xlnm.Print_Area" localSheetId="11">'中学校5'!$A$1:$AE$101</definedName>
    <definedName name="_xlnm.Print_Area" localSheetId="17">'特別支援'!$A$1:$AG$24</definedName>
    <definedName name="_xlnm.Print_Area" localSheetId="0">'目次'!$A$1:$AI$57</definedName>
    <definedName name="_xlnm.Print_Area" localSheetId="1">'幼稚園1'!$A$1:$Q$45</definedName>
    <definedName name="第10表_特別支援学級数・児童数">'小学校1'!$A$33:$Q$40</definedName>
    <definedName name="第11表_職名別教員数・職員数">'小学校1'!$A$43:$Q$52</definedName>
    <definedName name="第12表_学校別学級数・児童数・教員数・職員数">'小学校2'!$A$1:$AF$39</definedName>
    <definedName name="第13表_年度別・学校別児童数">'小学校3'!$A$1:$G$40</definedName>
    <definedName name="第14表_理由別長期欠席者数">'小学校4'!$A$1:$G$10</definedName>
    <definedName name="第15表_理由別就学免除者数_６_11歳">'小学校4'!$A$13:$G$22</definedName>
    <definedName name="第16表_理由別就学猶予者数_６_11歳">'小学校4'!$A$25:$K$34</definedName>
    <definedName name="第17表_設置者別学校数・学級数別学校数">'中学校1'!$A$3:$I$10</definedName>
    <definedName name="第18表_編成方式別学級数・生徒数別学級数">'中学校1'!$A$13:$K$20</definedName>
    <definedName name="第19表_へき地学校数・生徒数">'中学校1'!$A$23:$J$30</definedName>
    <definedName name="第１表_設置者別園数" localSheetId="2">'幼稚園2'!#REF!</definedName>
    <definedName name="第１表_設置者別園数">'幼稚園1'!$A$4:$I$12</definedName>
    <definedName name="第20表_特別支援学級数・生徒数">'中学校1'!$A$33:$Q$40</definedName>
    <definedName name="第21表_職名別教員数・職員数">'中学校1'!$A$43:$Q$52</definedName>
    <definedName name="第22表_学校別学級数・生徒数・教員数・職員数">'中学校2'!$A$1:$W$27</definedName>
    <definedName name="第23表_年度別・学校別生徒数">'中学校3'!$A$1:$G$24</definedName>
    <definedName name="第24表_理由別長期欠席者数">'中学校4'!$A$1:$G$10</definedName>
    <definedName name="第25表_理由別就学免除者数_12_14歳">'中学校4'!$A$13:$G$22</definedName>
    <definedName name="第26表_理由別就学猶予者数_12_14歳">'中学校4'!$A$25:$K$34</definedName>
    <definedName name="第27表_進路別卒業者数">'中学校5'!$A$1:$AA$23</definedName>
    <definedName name="第28表_高等学校等進学者数">'中学校5'!$A$26:$AD$36</definedName>
    <definedName name="第29表_高等学校等入学志願者数">'中学校5'!$A$39:$P$47</definedName>
    <definedName name="第２表_認可定員・在園者数別学級数" localSheetId="2">'幼稚園2'!#REF!</definedName>
    <definedName name="第２表_認可定員・在園者数別学級数">'幼稚園1'!$A$15:$I$23</definedName>
    <definedName name="第30表_産業別就職者数">'中学校5'!$A$50:$AE$77</definedName>
    <definedName name="第31表_中学校卒業者進路の推移">'中学校5'!$A$80:$U$101</definedName>
    <definedName name="第32表_学校数">'高校1'!$A$6:$I$13</definedName>
    <definedName name="第33表_学校別学級数・生徒数・教員数・職員数">'高校1'!$A$16:$AG$42</definedName>
    <definedName name="第34表_学科別生徒数">'高校2'!$A$1:$AA$43</definedName>
    <definedName name="第35表__進路別卒業者数_全日制・定時制">'高校3'!$A$1:$AG$27</definedName>
    <definedName name="第36表_産業別就職者数_全日制・定時制">'高校3'!$A$30:$AG$57</definedName>
    <definedName name="第37表_専修学校設置者別学校数">'専修・各種1'!$A$3:$I$13</definedName>
    <definedName name="第38表_専修学校教員数・職員数">'専修・各種1'!$A$16:$AD$25</definedName>
    <definedName name="第39表_専修学校課程別学科数・生徒数・入学者数・卒業者数">'専修・各種1'!$A$28:$AP$50</definedName>
    <definedName name="第３表_年齢別新入園者数" localSheetId="2">'幼稚園2'!#REF!</definedName>
    <definedName name="第３表_年齢別新入園者数">'幼稚園1'!$A$26:$M$34</definedName>
    <definedName name="第40表_各種学校設置者別学校数">'専修・各種2'!$A$1:$I$10</definedName>
    <definedName name="第41表_各種学校教員数・職員数">'専修・各種2'!$A$13:$J$21</definedName>
    <definedName name="第42表_各種学校課程数・生徒数・入学者数・卒業者数">'専修・各種2'!$A$24:$N$36</definedName>
    <definedName name="第43表_北海道釧路聾学校の現況">'特別支援'!$A$5:$AD$13</definedName>
    <definedName name="第44表_北海道釧路養護学校の現況">'特別支援'!$A$16:$AG$24</definedName>
    <definedName name="第45表__釧路工業高等専門学校の現況">'高専・短大・大学1'!$A$5:$AJ$24</definedName>
    <definedName name="第46表_釧路短期大学の現況">'高専・短大・大学1'!$A$27:$AJ$35</definedName>
    <definedName name="第47表_北海道教育大学釧路校の現況">'高専･短大･大学2'!$A$1:$AD$41</definedName>
    <definedName name="第48表_釧路公立大学の現況">'高専･短大･大学2'!$A$44:$AD$62</definedName>
    <definedName name="第49表_卒業者の移動地域比較">'高専・短大・大学3'!$A$1:$X$52</definedName>
    <definedName name="第４表_年齢別在園者数・入園時の年齢" localSheetId="2">'幼稚園2'!#REF!</definedName>
    <definedName name="第４表_年齢別在園者数・入園時の年齢">'幼稚園1'!$A$37:$Q$45</definedName>
    <definedName name="第５表_修了者数・就園率" localSheetId="2">'幼稚園2'!#REF!</definedName>
    <definedName name="第５表_修了者数・就園率">'幼稚園2'!$A$1:$K$12</definedName>
    <definedName name="第６表_教員数・職員数" localSheetId="2">'幼稚園2'!#REF!</definedName>
    <definedName name="第６表_教員数・職員数">'幼稚園2'!$A$15:$N$26</definedName>
    <definedName name="第７表_設置者別学校数・学級数別学校数">'小学校1'!$A$3:$H$10</definedName>
    <definedName name="第８表_編成方式別学級数・児童数別学級数">'小学校1'!$A$13:$K$20</definedName>
    <definedName name="第９表_へき地学校数・児童数">'小学校1'!$A$23:$J$30</definedName>
  </definedNames>
  <calcPr calcMode="manual" fullCalcOnLoad="1"/>
</workbook>
</file>

<file path=xl/sharedStrings.xml><?xml version="1.0" encoding="utf-8"?>
<sst xmlns="http://schemas.openxmlformats.org/spreadsheetml/2006/main" count="2165" uniqueCount="871">
  <si>
    <t>第２４表　理由別長期欠席者数</t>
  </si>
  <si>
    <t>第２７表　進路別卒業者数</t>
  </si>
  <si>
    <t>第２８表　高等学校等進学者数</t>
  </si>
  <si>
    <t>計</t>
  </si>
  <si>
    <t>第３０表　産業別就職者数</t>
  </si>
  <si>
    <t>理由別長期欠席者数</t>
  </si>
  <si>
    <t>視覚障害</t>
  </si>
  <si>
    <t>聴覚障害</t>
  </si>
  <si>
    <t>知的障害</t>
  </si>
  <si>
    <t>児童自立
支援施設
・少年院</t>
  </si>
  <si>
    <t>（注 2）　分類は、『日本標準産業分類』の第12回改定（平成19年11月改定、平成20年４月１日適用）における大分類項目による。</t>
  </si>
  <si>
    <t>　　　　　　※　「Ｈ」の運輸業のうち信書送達業は、平成19年度までは 「Ｇ」に含まれていた。　　　　　　　　　　　　　　　　　　　　　　　　　　　</t>
  </si>
  <si>
    <t>第３１表　中学校卒業者進路の推移</t>
  </si>
  <si>
    <t>　（公立全日制）</t>
  </si>
  <si>
    <t>　（私立全日制）</t>
  </si>
  <si>
    <t>　（公立定時制）</t>
  </si>
  <si>
    <t>進　　学　　率</t>
  </si>
  <si>
    <t>就　　職　　率</t>
  </si>
  <si>
    <t>　釧路公立大学の現況　－つづき－</t>
  </si>
  <si>
    <t>第２９表　高等学校等入学志願者数</t>
  </si>
  <si>
    <t>第３７表　専修学校設置者別学校数</t>
  </si>
  <si>
    <t>第３８表　専修学校教員数・職員数</t>
  </si>
  <si>
    <t>第４０表　各種学校設置者別学校数</t>
  </si>
  <si>
    <t>第４１表　各種学校教員数・職員数</t>
  </si>
  <si>
    <t>対前年度増減</t>
  </si>
  <si>
    <t>平成20年度</t>
  </si>
  <si>
    <t>第４２表　各種学校課程数・生徒数・入学者数・卒業者数</t>
  </si>
  <si>
    <t>平成19年度</t>
  </si>
  <si>
    <t>明輝</t>
  </si>
  <si>
    <t>総　合　学　科</t>
  </si>
  <si>
    <t>知的障害</t>
  </si>
  <si>
    <t>弱　　視</t>
  </si>
  <si>
    <t>副校長</t>
  </si>
  <si>
    <t>第１表　設置者別園数</t>
  </si>
  <si>
    <t>(単位：園）</t>
  </si>
  <si>
    <t>設置者別園数</t>
  </si>
  <si>
    <t>総 数</t>
  </si>
  <si>
    <t>公 立</t>
  </si>
  <si>
    <t>学 校
法 人</t>
  </si>
  <si>
    <t>財 団
法 人</t>
  </si>
  <si>
    <t>社 団
法 人</t>
  </si>
  <si>
    <t>宗 教
法 人</t>
  </si>
  <si>
    <t>その他
の法人</t>
  </si>
  <si>
    <t>個 人</t>
  </si>
  <si>
    <t>第２表　認可定員・在園者数別学級数</t>
  </si>
  <si>
    <t>(単位：人、学級）</t>
  </si>
  <si>
    <t>認 可
定 員</t>
  </si>
  <si>
    <t>在園者数別学級数</t>
  </si>
  <si>
    <t>総 数</t>
  </si>
  <si>
    <t>20人
以下</t>
  </si>
  <si>
    <t>21～
25人</t>
  </si>
  <si>
    <t>26～
30人</t>
  </si>
  <si>
    <t>31～
35人</t>
  </si>
  <si>
    <t>36～
40人</t>
  </si>
  <si>
    <t>41人
以上</t>
  </si>
  <si>
    <t>第３表　年齢別新入園者数</t>
  </si>
  <si>
    <t>３歳児</t>
  </si>
  <si>
    <t>４歳児</t>
  </si>
  <si>
    <t>５歳児</t>
  </si>
  <si>
    <t>在園者数</t>
  </si>
  <si>
    <t>入園時の年齢</t>
  </si>
  <si>
    <t>３歳児</t>
  </si>
  <si>
    <t>４歳児</t>
  </si>
  <si>
    <t>５歳児</t>
  </si>
  <si>
    <t>幼稚園修了者数</t>
  </si>
  <si>
    <t>就園率</t>
  </si>
  <si>
    <t>(参考)</t>
  </si>
  <si>
    <t>(各年３月修了者数)</t>
  </si>
  <si>
    <t>全道の
就園率</t>
  </si>
  <si>
    <t>＝</t>
  </si>
  <si>
    <t>×100</t>
  </si>
  <si>
    <t>教員数</t>
  </si>
  <si>
    <t>職員数
本務者</t>
  </si>
  <si>
    <t>本務者</t>
  </si>
  <si>
    <r>
      <t>休職者等</t>
    </r>
    <r>
      <rPr>
        <sz val="8"/>
        <rFont val="ＭＳ Ｐ明朝"/>
        <family val="1"/>
      </rPr>
      <t xml:space="preserve">
(再掲)</t>
    </r>
  </si>
  <si>
    <t>兼務者</t>
  </si>
  <si>
    <t>教育補助員</t>
  </si>
  <si>
    <t>第７表　設置者別学校数・学級数別学校数</t>
  </si>
  <si>
    <t>学　級　数　別　学　校　数</t>
  </si>
  <si>
    <t>国 立</t>
  </si>
  <si>
    <t>市 立</t>
  </si>
  <si>
    <r>
      <t>1～
12</t>
    </r>
    <r>
      <rPr>
        <sz val="7.5"/>
        <rFont val="ＭＳ Ｐ明朝"/>
        <family val="1"/>
      </rPr>
      <t>学級</t>
    </r>
  </si>
  <si>
    <r>
      <t>13～
18</t>
    </r>
    <r>
      <rPr>
        <sz val="7.5"/>
        <rFont val="ＭＳ Ｐ明朝"/>
        <family val="1"/>
      </rPr>
      <t>学級</t>
    </r>
  </si>
  <si>
    <r>
      <t>19～
24</t>
    </r>
    <r>
      <rPr>
        <sz val="7.5"/>
        <rFont val="ＭＳ Ｐ明朝"/>
        <family val="1"/>
      </rPr>
      <t>学級</t>
    </r>
  </si>
  <si>
    <r>
      <t>25～ 30</t>
    </r>
    <r>
      <rPr>
        <sz val="7.5"/>
        <rFont val="ＭＳ Ｐ明朝"/>
        <family val="1"/>
      </rPr>
      <t>学級</t>
    </r>
  </si>
  <si>
    <t>児　　童　　数　　別　　学　　級　　数</t>
  </si>
  <si>
    <t>単 式
学 級</t>
  </si>
  <si>
    <t>複 式
学 級</t>
  </si>
  <si>
    <r>
      <t>特別支援</t>
    </r>
    <r>
      <rPr>
        <sz val="8"/>
        <rFont val="ＭＳ Ｐ明朝"/>
        <family val="1"/>
      </rPr>
      <t xml:space="preserve">
学 級</t>
    </r>
  </si>
  <si>
    <t>41～
45人</t>
  </si>
  <si>
    <t>第９表　へき地学校数・児童数</t>
  </si>
  <si>
    <t>へき地
指定校
児童数</t>
  </si>
  <si>
    <t>総 数</t>
  </si>
  <si>
    <t>準へき地</t>
  </si>
  <si>
    <t>１級地</t>
  </si>
  <si>
    <t>２級地</t>
  </si>
  <si>
    <t>３級地</t>
  </si>
  <si>
    <t>４級地</t>
  </si>
  <si>
    <t>５級地</t>
  </si>
  <si>
    <t>第10表　特別支援学級数・児童数</t>
  </si>
  <si>
    <t>第11表　職名別教員数・職員数</t>
  </si>
  <si>
    <t>教　　員　　数　　(　　本　　務　　者　　)</t>
  </si>
  <si>
    <t>総 数</t>
  </si>
  <si>
    <t>校 長</t>
  </si>
  <si>
    <t>教 諭</t>
  </si>
  <si>
    <t>養 護
教 諭</t>
  </si>
  <si>
    <t>養 護
助教諭</t>
  </si>
  <si>
    <t>総 数</t>
  </si>
  <si>
    <t>学 校 名</t>
  </si>
  <si>
    <t>総　　数</t>
  </si>
  <si>
    <t>柏木</t>
  </si>
  <si>
    <t>第12表　学校別学級数・児童数・教員数・職員数</t>
  </si>
  <si>
    <t>２　学　年</t>
  </si>
  <si>
    <t>３　学　年</t>
  </si>
  <si>
    <t>４　学　年</t>
  </si>
  <si>
    <t>５　学　年</t>
  </si>
  <si>
    <t>６　学　年</t>
  </si>
  <si>
    <t>教　　　員　　　数</t>
  </si>
  <si>
    <t>本　　務　　者</t>
  </si>
  <si>
    <t>休職者等
(再掲)</t>
  </si>
  <si>
    <t>兼務者</t>
  </si>
  <si>
    <t>総 数</t>
  </si>
  <si>
    <t>総 数</t>
  </si>
  <si>
    <t>男</t>
  </si>
  <si>
    <t>女</t>
  </si>
  <si>
    <t>城山</t>
  </si>
  <si>
    <t>湖畔</t>
  </si>
  <si>
    <t>桜が丘</t>
  </si>
  <si>
    <t>鳥取</t>
  </si>
  <si>
    <t>共栄</t>
  </si>
  <si>
    <t>朝陽</t>
  </si>
  <si>
    <t>光陽</t>
  </si>
  <si>
    <t>大楽毛</t>
  </si>
  <si>
    <t>清明</t>
  </si>
  <si>
    <t>新陽</t>
  </si>
  <si>
    <t>山花</t>
  </si>
  <si>
    <t>愛国</t>
  </si>
  <si>
    <t>鳥取西</t>
  </si>
  <si>
    <t>武佐</t>
  </si>
  <si>
    <t>美原</t>
  </si>
  <si>
    <t>昭和</t>
  </si>
  <si>
    <t>興津</t>
  </si>
  <si>
    <t>鶴野</t>
  </si>
  <si>
    <t>芦野</t>
  </si>
  <si>
    <t>　</t>
  </si>
  <si>
    <t>第14表　理由別長期欠席者数</t>
  </si>
  <si>
    <t>経済的
理 　由</t>
  </si>
  <si>
    <t>第15表　理由別就学免除者数（６～11歳）</t>
  </si>
  <si>
    <t>理由別就学免除者数</t>
  </si>
  <si>
    <t>病弱・虚弱</t>
  </si>
  <si>
    <t>知的障害</t>
  </si>
  <si>
    <t>第16表　理由別就学猶予者数（６～11歳）　</t>
  </si>
  <si>
    <t>理由別就学猶予者数</t>
  </si>
  <si>
    <t>難　聴</t>
  </si>
  <si>
    <t>肢 　体
不自由</t>
  </si>
  <si>
    <t>病弱・虚弱</t>
  </si>
  <si>
    <t>第17表　設置者別学校数・学級数別学校数</t>
  </si>
  <si>
    <r>
      <t>1～
12</t>
    </r>
    <r>
      <rPr>
        <sz val="7.5"/>
        <rFont val="ＭＳ Ｐ明朝"/>
        <family val="1"/>
      </rPr>
      <t>学級</t>
    </r>
  </si>
  <si>
    <t>生　　徒　　数　　別　　学　　級　　数</t>
  </si>
  <si>
    <t>単 式
学 級</t>
  </si>
  <si>
    <t>複 式
学 級</t>
  </si>
  <si>
    <t>総 数</t>
  </si>
  <si>
    <t>特別地</t>
  </si>
  <si>
    <t>準へき地</t>
  </si>
  <si>
    <t>　</t>
  </si>
  <si>
    <t>第20表　特別支援学級数・生徒数</t>
  </si>
  <si>
    <t>第21表　職名別教員数・職員数</t>
  </si>
  <si>
    <t>第22表　学校別学級数・生徒数・教員数・職員数</t>
  </si>
  <si>
    <t>生　　徒　　総　　数</t>
  </si>
  <si>
    <t>教　　　　　員　　　　　数</t>
  </si>
  <si>
    <t>職　　　員　　　数
本　　　務　　　者</t>
  </si>
  <si>
    <t>本　　　務　　　者</t>
  </si>
  <si>
    <t>休職者
等
(再掲)</t>
  </si>
  <si>
    <t>北</t>
  </si>
  <si>
    <t>春採</t>
  </si>
  <si>
    <t>鳥取</t>
  </si>
  <si>
    <t>共栄</t>
  </si>
  <si>
    <t>景雲</t>
  </si>
  <si>
    <t>山花</t>
  </si>
  <si>
    <t>大楽毛</t>
  </si>
  <si>
    <t>桜が丘</t>
  </si>
  <si>
    <t>美原</t>
  </si>
  <si>
    <t>鳥取西</t>
  </si>
  <si>
    <t>教育大附属</t>
  </si>
  <si>
    <t>第23表　年度別・学校別生徒数</t>
  </si>
  <si>
    <t>第24表　理由別長期欠席者数</t>
  </si>
  <si>
    <t>第25表　理由別就学免除者数（12～14歳）</t>
  </si>
  <si>
    <t>第26表　理由別就学猶予者数（12～14歳）　</t>
  </si>
  <si>
    <t>第27表　進路別卒業者数</t>
  </si>
  <si>
    <t>　</t>
  </si>
  <si>
    <t>専修学校（高等課程）
進学者</t>
  </si>
  <si>
    <t>就　　職　　者
（左記Ａ～Ｄを除く）</t>
  </si>
  <si>
    <t>A+B+C+D+E+F+G</t>
  </si>
  <si>
    <t>Ａ</t>
  </si>
  <si>
    <t>Ｂ</t>
  </si>
  <si>
    <t>Ｃ</t>
  </si>
  <si>
    <t>Ｄ</t>
  </si>
  <si>
    <t>Ｅ</t>
  </si>
  <si>
    <t>Ｆ</t>
  </si>
  <si>
    <t>Ｇ</t>
  </si>
  <si>
    <t>計</t>
  </si>
  <si>
    <t>男</t>
  </si>
  <si>
    <t>女</t>
  </si>
  <si>
    <t>上記Ａ～Ｄのうち就職している者（再掲）</t>
  </si>
  <si>
    <t>Ａのうち</t>
  </si>
  <si>
    <t>Ｂのうち</t>
  </si>
  <si>
    <t>Ｃのうち</t>
  </si>
  <si>
    <t>Ｄのうち</t>
  </si>
  <si>
    <t>計</t>
  </si>
  <si>
    <t>男</t>
  </si>
  <si>
    <t>女</t>
  </si>
  <si>
    <t>（注 1）　「Ｃ」は、専修学校の一般課程又は各種学校（予備校等）に入学した者。</t>
  </si>
  <si>
    <t>（注 2）　進学又は入学し、かつ就職している者は、「Ａ」～「Ｄ」にのみ含め、「Ｅ」には含めない。</t>
  </si>
  <si>
    <t>第28表　高等学校等進学者数</t>
  </si>
  <si>
    <t>特別支援学校高等部</t>
  </si>
  <si>
    <t>別科</t>
  </si>
  <si>
    <t>総 数</t>
  </si>
  <si>
    <t>男</t>
  </si>
  <si>
    <t>女</t>
  </si>
  <si>
    <t>（注）　第27表 「Ａ」 の内訳。</t>
  </si>
  <si>
    <t>第29表　高等学校等入学志願者数</t>
  </si>
  <si>
    <t>全日制</t>
  </si>
  <si>
    <t>総 数</t>
  </si>
  <si>
    <t>第30表　産業別就職者数</t>
  </si>
  <si>
    <t>第１次産業</t>
  </si>
  <si>
    <t>第２次産業</t>
  </si>
  <si>
    <t>第３次産業</t>
  </si>
  <si>
    <t>　</t>
  </si>
  <si>
    <t>（注 1）　進学又は入学し、かつ就職している者を含む。</t>
  </si>
  <si>
    <t>第31表　中学校卒業者進路の推移</t>
  </si>
  <si>
    <t>(単位：％）</t>
  </si>
  <si>
    <t>道外
就職率</t>
  </si>
  <si>
    <t>県　外
就職率</t>
  </si>
  <si>
    <t>×100</t>
  </si>
  <si>
    <t>＝</t>
  </si>
  <si>
    <t>＝</t>
  </si>
  <si>
    <t>＝</t>
  </si>
  <si>
    <t>第32表　学校数</t>
  </si>
  <si>
    <t>公　　　　　　　立</t>
  </si>
  <si>
    <t>私　　　　立</t>
  </si>
  <si>
    <t>(単位：学級、人）</t>
  </si>
  <si>
    <t>生　　徒　　数</t>
  </si>
  <si>
    <t>教　　　　　　　員　　　　　　　数</t>
  </si>
  <si>
    <t>休職者等
(再掲)</t>
  </si>
  <si>
    <t>兼　　　務　　　者</t>
  </si>
  <si>
    <t>公  立</t>
  </si>
  <si>
    <t>第34表　学科別生徒数</t>
  </si>
  <si>
    <t>福　　　祉　　　科</t>
  </si>
  <si>
    <t>計</t>
  </si>
  <si>
    <t>普　　通　　科</t>
  </si>
  <si>
    <t>機　　械　　科</t>
  </si>
  <si>
    <t>電　　気　　科</t>
  </si>
  <si>
    <t>計</t>
  </si>
  <si>
    <t>第35表  進路別卒業者数（全日制・定時制）</t>
  </si>
  <si>
    <t>左記A～Dのうち
就職している者（再掲）　</t>
  </si>
  <si>
    <t>A+B+C+D+E+F+G+H</t>
  </si>
  <si>
    <t>A</t>
  </si>
  <si>
    <t>B</t>
  </si>
  <si>
    <t>C</t>
  </si>
  <si>
    <t>D</t>
  </si>
  <si>
    <t>E</t>
  </si>
  <si>
    <t>F</t>
  </si>
  <si>
    <t>G</t>
  </si>
  <si>
    <t>H</t>
  </si>
  <si>
    <t>ア</t>
  </si>
  <si>
    <t>A / 卒業者数</t>
  </si>
  <si>
    <t>(A+B)/ 卒業者数</t>
  </si>
  <si>
    <t>イ</t>
  </si>
  <si>
    <t>Ｅ＋ア</t>
  </si>
  <si>
    <t>（注 1）　「A」は、大学、短期大学、放送大学(全科履修生）、高等学校専攻科、特別支援学校高等部専攻科へ進学した者。</t>
  </si>
  <si>
    <t>（注 2）　「C」は、専修学校の一般課程及び高等課程又は各種学校（予備校等）に入学した者。</t>
  </si>
  <si>
    <t>（注 3）　進学又は入学し、かつ就職している者は、「Ａ」～「Ｄ」にのみ含め、「Ｅ」には含めない。</t>
  </si>
  <si>
    <t>第36表　産業別就職者数（全日制・定時制）</t>
  </si>
  <si>
    <t>農 業、林 業</t>
  </si>
  <si>
    <t>鉱業、採石業、
砂利採取業</t>
  </si>
  <si>
    <t>運 輸 業、
郵 便 業</t>
  </si>
  <si>
    <t>卸 売 業、
小 売 業</t>
  </si>
  <si>
    <t>金 融 業、
保 険 業</t>
  </si>
  <si>
    <t>不動産業、
物品賃貸業</t>
  </si>
  <si>
    <t>Ｈ</t>
  </si>
  <si>
    <t>Ｉ</t>
  </si>
  <si>
    <t>Ｊ</t>
  </si>
  <si>
    <t>Ｋ</t>
  </si>
  <si>
    <t>Ｌ</t>
  </si>
  <si>
    <t>Ｍ</t>
  </si>
  <si>
    <t>Ｎ</t>
  </si>
  <si>
    <r>
      <t>公  務</t>
    </r>
    <r>
      <rPr>
        <sz val="7"/>
        <rFont val="ＭＳ Ｐ明朝"/>
        <family val="1"/>
      </rPr>
      <t>（他に分類されるものを除く）</t>
    </r>
  </si>
  <si>
    <t>Ｏ</t>
  </si>
  <si>
    <t>Ｐ</t>
  </si>
  <si>
    <t>Ｑ</t>
  </si>
  <si>
    <t>Ｒ</t>
  </si>
  <si>
    <t>Ｓ</t>
  </si>
  <si>
    <t>Ｔ</t>
  </si>
  <si>
    <t>（注 1）　分類は、『日本標準産業分類』の第12回改定（平成19年11月改定、平成20年４月１日適用）における大分類項目による。</t>
  </si>
  <si>
    <t>（注 2）　進学又は入学し、かつ就職している者を含む。　　　　　　　　　　　　　　　　　　　　　　　　　　　</t>
  </si>
  <si>
    <t>設　　　置　　　者　　　別　　　学　　　校　　　数</t>
  </si>
  <si>
    <t>公 立</t>
  </si>
  <si>
    <t>学 校
法 人</t>
  </si>
  <si>
    <t>財 団
法 人</t>
  </si>
  <si>
    <t>社 団
法 人</t>
  </si>
  <si>
    <t>宗 教
法 人</t>
  </si>
  <si>
    <t>個 人</t>
  </si>
  <si>
    <t>第39表　専修学校課程別学科数・生徒数・入学者数・卒業者数</t>
  </si>
  <si>
    <t>(単位：学科、人）</t>
  </si>
  <si>
    <t>総　　　　　　　　　　　　　　　数</t>
  </si>
  <si>
    <t>高　　　　等　　　　課　　　　程</t>
  </si>
  <si>
    <t>専　　　　門　　　　課　　　　程</t>
  </si>
  <si>
    <t>一　　　　般　　　　課　　　　程</t>
  </si>
  <si>
    <t>生 　徒　　数</t>
  </si>
  <si>
    <t>卒 業 者 数 （前年度間）</t>
  </si>
  <si>
    <t>総 数</t>
  </si>
  <si>
    <t>介護福祉</t>
  </si>
  <si>
    <t>理容</t>
  </si>
  <si>
    <t>美容</t>
  </si>
  <si>
    <t>第40表　各種学校設置者別学校数</t>
  </si>
  <si>
    <t>第41表　各種学校教員数・職員数</t>
  </si>
  <si>
    <t>第42表　各種学校課程数・生徒数・入学者数・卒業者数</t>
  </si>
  <si>
    <t>(単位：課程、人）</t>
  </si>
  <si>
    <t>生　　　　徒　　　　数</t>
  </si>
  <si>
    <t>　卒　業　者　数
 （　前年度間　）</t>
  </si>
  <si>
    <t>昼</t>
  </si>
  <si>
    <t>夜</t>
  </si>
  <si>
    <t>第43表　北海道釧路聾学校の現況</t>
  </si>
  <si>
    <t>教　　員　　数
本　　務　　者</t>
  </si>
  <si>
    <t>幼　　　稚　　　部</t>
  </si>
  <si>
    <t>小　　　学　　　部</t>
  </si>
  <si>
    <t>中　　　学　　　部</t>
  </si>
  <si>
    <t>卒業者数（各年３月）</t>
  </si>
  <si>
    <t>幼　　稚　　部</t>
  </si>
  <si>
    <t>小　　学　　部</t>
  </si>
  <si>
    <t>中　　学　　部</t>
  </si>
  <si>
    <t>高　　等　　部</t>
  </si>
  <si>
    <t>　※ 高専・短大・大学については、釧路市独自で集計したものです。</t>
  </si>
  <si>
    <t>第45表  釧路工業高等専門学校の現況</t>
  </si>
  <si>
    <t>　</t>
  </si>
  <si>
    <t>年　度</t>
  </si>
  <si>
    <t>総 数</t>
  </si>
  <si>
    <t>機 械
工学科</t>
  </si>
  <si>
    <t>電 気
工学科</t>
  </si>
  <si>
    <t>電 子
工学科</t>
  </si>
  <si>
    <t>建 築
学 科</t>
  </si>
  <si>
    <t>情 報
工学科</t>
  </si>
  <si>
    <t>　釧路工業高等専門学校の現況　－つづき－</t>
  </si>
  <si>
    <t>卒業者数（前年度間）</t>
  </si>
  <si>
    <t>第46表　釧路短期大学の現況</t>
  </si>
  <si>
    <t>職　員　数
本　務　者</t>
  </si>
  <si>
    <t>年　度</t>
  </si>
  <si>
    <t>総 数</t>
  </si>
  <si>
    <t>男</t>
  </si>
  <si>
    <t>女</t>
  </si>
  <si>
    <t>２　年　次</t>
  </si>
  <si>
    <t>男</t>
  </si>
  <si>
    <t>女</t>
  </si>
  <si>
    <t>年　　　　　次　　　　　別　　　　　学　　　　　生　　　　　数</t>
  </si>
  <si>
    <t>学校教育
教員養成課程</t>
  </si>
  <si>
    <t>生涯教育
課　　　程</t>
  </si>
  <si>
    <t>国際理解
教育課程</t>
  </si>
  <si>
    <t>地域環境
教育課程</t>
  </si>
  <si>
    <t>専攻別学生数(大学院)</t>
  </si>
  <si>
    <t>学校教育専攻</t>
  </si>
  <si>
    <t>学校教育専修</t>
  </si>
  <si>
    <t>国語教育専修</t>
  </si>
  <si>
    <t>社会科教育専修</t>
  </si>
  <si>
    <t>数学教育専修</t>
  </si>
  <si>
    <t>理科教育専修</t>
  </si>
  <si>
    <t>音楽教育専修</t>
  </si>
  <si>
    <t>美術教育専修</t>
  </si>
  <si>
    <t>保健体育専修</t>
  </si>
  <si>
    <t>技術教育専修</t>
  </si>
  <si>
    <t>家政教育専修</t>
  </si>
  <si>
    <t>英語教育専修</t>
  </si>
  <si>
    <t>修了者数（前年度間）</t>
  </si>
  <si>
    <t>年　　　　次　　　　別　　　　学　　　　生　　　　数</t>
  </si>
  <si>
    <t>学　　科　　別　　学　　生　　数</t>
  </si>
  <si>
    <t>職　　員　　数</t>
  </si>
  <si>
    <t>経　　済</t>
  </si>
  <si>
    <t>経　　営</t>
  </si>
  <si>
    <t>第49表　卒業者の移動地域比較</t>
  </si>
  <si>
    <t>進　   　　路</t>
  </si>
  <si>
    <t>卒　業　者　数</t>
  </si>
  <si>
    <t>道　内　合　計</t>
  </si>
  <si>
    <t>道　外　合　計</t>
  </si>
  <si>
    <t>再掲　　釧路市</t>
  </si>
  <si>
    <t>再掲　　札幌市</t>
  </si>
  <si>
    <t>進　   　　路</t>
  </si>
  <si>
    <t>Ａ</t>
  </si>
  <si>
    <t>大学院研究科</t>
  </si>
  <si>
    <t>Ｂ</t>
  </si>
  <si>
    <t>Ｂ</t>
  </si>
  <si>
    <t>Ｃ</t>
  </si>
  <si>
    <t>Ｃ</t>
  </si>
  <si>
    <t>Ｄ</t>
  </si>
  <si>
    <t>Ｄ</t>
  </si>
  <si>
    <t>Ｅ</t>
  </si>
  <si>
    <t>Ｅ</t>
  </si>
  <si>
    <t>1～
20人</t>
  </si>
  <si>
    <t>教 頭</t>
  </si>
  <si>
    <t>講 師</t>
  </si>
  <si>
    <t>負担法による者</t>
  </si>
  <si>
    <t>主 幹
教 諭</t>
  </si>
  <si>
    <t>釧路</t>
  </si>
  <si>
    <t>死亡・不詳の者</t>
  </si>
  <si>
    <t>栄 養
教 諭</t>
  </si>
  <si>
    <t>中央</t>
  </si>
  <si>
    <t>青葉</t>
  </si>
  <si>
    <t>　※ 高等学校については釧路市独自で集計したものであるため、文部科学省が公表している値と一致しない場合があります。</t>
  </si>
  <si>
    <t>女</t>
  </si>
  <si>
    <t>　※ 特別支援学校については釧路市独自で集計したものであるため、文部科学省が公表している値と一致しない場合があります。</t>
  </si>
  <si>
    <t>分類不能の
産　　　業</t>
  </si>
  <si>
    <t>(単位：人）</t>
  </si>
  <si>
    <t>（注）　当該校は、休校中。</t>
  </si>
  <si>
    <t>（注 1）　准看護は、平成19年度で閉校。</t>
  </si>
  <si>
    <t>製　造　業</t>
  </si>
  <si>
    <r>
      <t xml:space="preserve">電気・ガス・
</t>
    </r>
    <r>
      <rPr>
        <sz val="7.5"/>
        <rFont val="ＭＳ Ｐ明朝"/>
        <family val="1"/>
      </rPr>
      <t>熱供給・水道業</t>
    </r>
  </si>
  <si>
    <t>専   　　 門　  　  課   　　程</t>
  </si>
  <si>
    <t>高　  　 等　   　課　  　 程</t>
  </si>
  <si>
    <t>一        般        課        程</t>
  </si>
  <si>
    <t>総　　     　　　　　　　   数</t>
  </si>
  <si>
    <t>　産業別就職者数（全日制・定時制）　－つづき－</t>
  </si>
  <si>
    <t>設　　置　　者　　別　　学　　校　　数</t>
  </si>
  <si>
    <t>教　　　　　　員　　　　　　数</t>
  </si>
  <si>
    <t>課　　　　程　　　　数</t>
  </si>
  <si>
    <t>入　　学　　者　　数</t>
  </si>
  <si>
    <t>中学部進路別卒業者数</t>
  </si>
  <si>
    <t>教　　　　　員　　　　　数</t>
  </si>
  <si>
    <t>兼　　務　　者</t>
  </si>
  <si>
    <t>教員養成課程</t>
  </si>
  <si>
    <t>地域教育開発専攻</t>
  </si>
  <si>
    <t>短期大学
（本科）</t>
  </si>
  <si>
    <t>進学者　総数</t>
  </si>
  <si>
    <t>就職者
（上記A～Eを除く）</t>
  </si>
  <si>
    <t>死亡・不詳の者</t>
  </si>
  <si>
    <t>上記以外の者</t>
  </si>
  <si>
    <t>専修学校・
外国の学校等
入学者</t>
  </si>
  <si>
    <t>専修学校（専門課程）
進学者</t>
  </si>
  <si>
    <t>就職者
総　数</t>
  </si>
  <si>
    <t>道　外
就職率</t>
  </si>
  <si>
    <t>全道の
道　外
就職率</t>
  </si>
  <si>
    <t>全国の
県　外
就職率</t>
  </si>
  <si>
    <t>　　　　　　※　「Ｋ」のうち物品賃貸業と「Ｌ」及び「Ｎ」は、平成19年度までは「Ｒ」に含まれていた。　　　　　　　　　　　　　　　　　　　　　　　　　　　</t>
  </si>
  <si>
    <t>　　　　　　※　「Ｍ」の飲食サービス業のうち持ち帰り・配達飲食サービス業は、平成19年度までは「Ｉ」に含まれていた。　　　　　　　　　　　　　　　　　　　　　　　　　　　</t>
  </si>
  <si>
    <t>学科数</t>
  </si>
  <si>
    <t>職　　員　　数
本　　務　　者</t>
  </si>
  <si>
    <t>本　　務　　者</t>
  </si>
  <si>
    <t>兼務者</t>
  </si>
  <si>
    <t>進　　路　　別　　卒　　業　　者　　数</t>
  </si>
  <si>
    <t>(単位：人）</t>
  </si>
  <si>
    <t>年　　次　　別　　学　　生　　数</t>
  </si>
  <si>
    <t>学　　　　科　　　　別　　　　学　　　　生　　　　数</t>
  </si>
  <si>
    <t>高度教職実践専攻</t>
  </si>
  <si>
    <t>高度教職実践専修</t>
  </si>
  <si>
    <t>教科教育専攻</t>
  </si>
  <si>
    <t>進学者</t>
  </si>
  <si>
    <t>就職者</t>
  </si>
  <si>
    <t>死亡・
不詳の
者</t>
  </si>
  <si>
    <t>一時的な
仕事に
就いた者</t>
  </si>
  <si>
    <t>左記
以外
の者</t>
  </si>
  <si>
    <t>教  　 育、
学習支援業</t>
  </si>
  <si>
    <t>医 療、福 祉</t>
  </si>
  <si>
    <t>うち道外</t>
  </si>
  <si>
    <t>年　月</t>
  </si>
  <si>
    <t>女</t>
  </si>
  <si>
    <t>その他
の法人</t>
  </si>
  <si>
    <t>進路別修了者数　(　大　学　院　)</t>
  </si>
  <si>
    <t>学 級
総 数</t>
  </si>
  <si>
    <t>(単位：校）</t>
  </si>
  <si>
    <t>設置者別学校数</t>
  </si>
  <si>
    <t>(単位：学級）</t>
  </si>
  <si>
    <t>(単位：校、人）</t>
  </si>
  <si>
    <t>へ　　き　　地　　指　　定　　級　　地　　別　　学　　校　　数</t>
  </si>
  <si>
    <t>(単位：学級、人）</t>
  </si>
  <si>
    <t>総　　数</t>
  </si>
  <si>
    <t>肢体不自由</t>
  </si>
  <si>
    <t>病弱・虚弱</t>
  </si>
  <si>
    <t>難　　聴</t>
  </si>
  <si>
    <t>言語障害</t>
  </si>
  <si>
    <t>情緒障害</t>
  </si>
  <si>
    <t>学級数</t>
  </si>
  <si>
    <t>児童数</t>
  </si>
  <si>
    <t>職　員　数　(　本　務　者　）</t>
  </si>
  <si>
    <t>私 立</t>
  </si>
  <si>
    <t>（参考）東</t>
  </si>
  <si>
    <t>北海道</t>
  </si>
  <si>
    <t>釧路市</t>
  </si>
  <si>
    <t>進学者</t>
  </si>
  <si>
    <t>看護　　　</t>
  </si>
  <si>
    <t>昼夜併設</t>
  </si>
  <si>
    <t>自動車操縦</t>
  </si>
  <si>
    <t>男</t>
  </si>
  <si>
    <t>女</t>
  </si>
  <si>
    <t>全日制</t>
  </si>
  <si>
    <t>志願率</t>
  </si>
  <si>
    <t>進学率</t>
  </si>
  <si>
    <t>就職率</t>
  </si>
  <si>
    <t>その他</t>
  </si>
  <si>
    <t>　　　</t>
  </si>
  <si>
    <t>総　数</t>
  </si>
  <si>
    <t>第４表　年齢別在園者数・入園時の年齢</t>
  </si>
  <si>
    <t>第５表　修了者数・就園率</t>
  </si>
  <si>
    <t>第６表　教員数・職員数</t>
  </si>
  <si>
    <t>学級数</t>
  </si>
  <si>
    <t>教育大附属</t>
  </si>
  <si>
    <t>助教諭</t>
  </si>
  <si>
    <t>病　気</t>
  </si>
  <si>
    <t>　</t>
  </si>
  <si>
    <t>定時制</t>
  </si>
  <si>
    <t>就職者</t>
  </si>
  <si>
    <t>道外進学者
（再掲）</t>
  </si>
  <si>
    <t>上記以外のもの</t>
  </si>
  <si>
    <t>、「サービス業（他に分類されないもの）」、「公務(他に分類されるものを除く）」</t>
  </si>
  <si>
    <t>「鉱業、採石業、砂利採取業」、「建設業」、「製造業」</t>
  </si>
  <si>
    <t>「電気・ガス・熱供給・水道業」、「情報通信業」、「運輸業、郵便業」、「卸売業、小売業」、「金融業、</t>
  </si>
  <si>
    <t>第29表 「入学志願者数」</t>
  </si>
  <si>
    <t>第27表  「卒業者数」</t>
  </si>
  <si>
    <t>第28表  「進学者数」</t>
  </si>
  <si>
    <t>第30表  「就職者数」</t>
  </si>
  <si>
    <t>第30表  「『道外』就職者数」</t>
  </si>
  <si>
    <t>第30表  「就職者数『総数』」</t>
  </si>
  <si>
    <t>　進路別卒業者数（全日制・定時制）　－つづき－</t>
  </si>
  <si>
    <t>(Ｅ+ア)/ 卒業者数</t>
  </si>
  <si>
    <t>（注 4）　「イ」は、卒業者総数のうち大学（学部）、短期大学（本科）への入学志願者数。</t>
  </si>
  <si>
    <t>総 数</t>
  </si>
  <si>
    <t>計</t>
  </si>
  <si>
    <t>３ 歳</t>
  </si>
  <si>
    <t>４ 歳</t>
  </si>
  <si>
    <t>５ 歳</t>
  </si>
  <si>
    <t>湖陵　　</t>
  </si>
  <si>
    <t>江南　　</t>
  </si>
  <si>
    <t>商業　　</t>
  </si>
  <si>
    <t>工業　　</t>
  </si>
  <si>
    <t>北陽　　</t>
  </si>
  <si>
    <t>桜が丘</t>
  </si>
  <si>
    <t>北</t>
  </si>
  <si>
    <t>春採</t>
  </si>
  <si>
    <t>鳥取</t>
  </si>
  <si>
    <t>共栄</t>
  </si>
  <si>
    <t>景雲</t>
  </si>
  <si>
    <t>山花</t>
  </si>
  <si>
    <t>大楽毛</t>
  </si>
  <si>
    <t>武佐</t>
  </si>
  <si>
    <t>美原</t>
  </si>
  <si>
    <t>鳥取西</t>
  </si>
  <si>
    <t>日進</t>
  </si>
  <si>
    <t>東栄</t>
  </si>
  <si>
    <t>城山</t>
  </si>
  <si>
    <t>湖畔</t>
  </si>
  <si>
    <t>朝陽</t>
  </si>
  <si>
    <t>光陽</t>
  </si>
  <si>
    <t>清明</t>
  </si>
  <si>
    <t>新陽</t>
  </si>
  <si>
    <t>愛国</t>
  </si>
  <si>
    <t>昭和</t>
  </si>
  <si>
    <t>興津</t>
  </si>
  <si>
    <t>鶴野</t>
  </si>
  <si>
    <t>芦野</t>
  </si>
  <si>
    <t>特別地</t>
  </si>
  <si>
    <t>事 務</t>
  </si>
  <si>
    <t>栄 養</t>
  </si>
  <si>
    <t>(単位：人、％）</t>
  </si>
  <si>
    <t>「農業、林業」、「漁業」</t>
  </si>
  <si>
    <t>「分類不能の産業」及び「就職先の産業別が不明の者」</t>
  </si>
  <si>
    <t>第１次産業</t>
  </si>
  <si>
    <t>第２次産業</t>
  </si>
  <si>
    <t>第３次産業</t>
  </si>
  <si>
    <t>保険業」、「不動産業、物品賃貸業」、「学術研究、専門・技術サービス業」、「宿泊業、飲食サービス</t>
  </si>
  <si>
    <t>業」、「生活関連サービス業、娯楽業」、「教育、学習支援業」、「医療、福祉」、「複合サービス事業」</t>
  </si>
  <si>
    <t>男</t>
  </si>
  <si>
    <t>女</t>
  </si>
  <si>
    <t>指 導
教 諭</t>
  </si>
  <si>
    <t>年　度</t>
  </si>
  <si>
    <t>男</t>
  </si>
  <si>
    <t>女</t>
  </si>
  <si>
    <t>男</t>
  </si>
  <si>
    <t>学年別学生数</t>
  </si>
  <si>
    <t>（注） 　高等学校等志願率（％）</t>
  </si>
  <si>
    <t>　（進学し、かつ就職している者を含む。）</t>
  </si>
  <si>
    <t>　（進学又は入学し、かつ就職している者を含む。）</t>
  </si>
  <si>
    <t>女</t>
  </si>
  <si>
    <t>男</t>
  </si>
  <si>
    <t>男</t>
  </si>
  <si>
    <t>女</t>
  </si>
  <si>
    <t>年　度</t>
  </si>
  <si>
    <t>新入園者数</t>
  </si>
  <si>
    <t>小学校１学年児童数</t>
  </si>
  <si>
    <t>１　学　年</t>
  </si>
  <si>
    <t>第13表　年度別・学校別児童数</t>
  </si>
  <si>
    <t>１　　学　　年</t>
  </si>
  <si>
    <t>１　年　次</t>
  </si>
  <si>
    <t>１　年　次</t>
  </si>
  <si>
    <t>年 度</t>
  </si>
  <si>
    <t>年　度</t>
  </si>
  <si>
    <t>年　度</t>
  </si>
  <si>
    <t>学 校
総 数</t>
  </si>
  <si>
    <t>計</t>
  </si>
  <si>
    <t>男</t>
  </si>
  <si>
    <t>肢 　体
不自由</t>
  </si>
  <si>
    <t>児童自立
支援施設
・少年院</t>
  </si>
  <si>
    <t>職 　　員　　 数
本 　　務　　 者</t>
  </si>
  <si>
    <t>職　　 員　　 数
本　　 務　　 者</t>
  </si>
  <si>
    <t>教　　　員　　  数
本　　　務　　  者</t>
  </si>
  <si>
    <t>教　　　　　　員　　　　　　 数</t>
  </si>
  <si>
    <t>児　童　総　数</t>
  </si>
  <si>
    <t>幣舞</t>
  </si>
  <si>
    <t>青陵</t>
  </si>
  <si>
    <t>(単位:人）</t>
  </si>
  <si>
    <t>工　業　化　学　科</t>
  </si>
  <si>
    <t>情　報　処　理　科</t>
  </si>
  <si>
    <t>流　通　経　済　科</t>
  </si>
  <si>
    <t>（　参　考　）</t>
  </si>
  <si>
    <t>全道の比率</t>
  </si>
  <si>
    <t>国 際 ビ ジ ネ ス 科</t>
  </si>
  <si>
    <t>生　活　文　化　科</t>
  </si>
  <si>
    <t>会　　　計　　　科</t>
  </si>
  <si>
    <t>普　　　通　　　科</t>
  </si>
  <si>
    <t>土　　　木　　　科</t>
  </si>
  <si>
    <t>電　　　気　　　科</t>
  </si>
  <si>
    <t>建　　　築　　　科</t>
  </si>
  <si>
    <t>大学等
入学
志願者
（再掲）</t>
  </si>
  <si>
    <t>幼稚園修了者数</t>
  </si>
  <si>
    <t>小学校１学年児童数</t>
  </si>
  <si>
    <t>理　　　数　　　科</t>
  </si>
  <si>
    <t>漁　　　業</t>
  </si>
  <si>
    <t>建　設　業</t>
  </si>
  <si>
    <t>女</t>
  </si>
  <si>
    <t>武修館</t>
  </si>
  <si>
    <t>東雲</t>
  </si>
  <si>
    <t>阿寒</t>
  </si>
  <si>
    <t>布伏内</t>
  </si>
  <si>
    <t>中徹別</t>
  </si>
  <si>
    <t>阿寒湖</t>
  </si>
  <si>
    <t>仁々志別</t>
  </si>
  <si>
    <t>音別</t>
  </si>
  <si>
    <t>計</t>
  </si>
  <si>
    <t>武修館</t>
  </si>
  <si>
    <t>左記以外の者</t>
  </si>
  <si>
    <t>公立全日制</t>
  </si>
  <si>
    <t>電　子　機　械　科</t>
  </si>
  <si>
    <t>私立全日制</t>
  </si>
  <si>
    <t>公立定時制</t>
  </si>
  <si>
    <t>死亡・不詳の者</t>
  </si>
  <si>
    <t>死亡・不詳の者</t>
  </si>
  <si>
    <t>洋・和裁　　</t>
  </si>
  <si>
    <t>服装デザイン</t>
  </si>
  <si>
    <t>経理実務</t>
  </si>
  <si>
    <t>情報システム</t>
  </si>
  <si>
    <t>准看護　　　</t>
  </si>
  <si>
    <t>　　　　 就　　　職　　　率 　（％）</t>
  </si>
  <si>
    <t>（注）　就 園 率 （％）</t>
  </si>
  <si>
    <t>第19表　へき地学校数・生徒数</t>
  </si>
  <si>
    <t>へき地
指定校
生徒数</t>
  </si>
  <si>
    <t>生徒数</t>
  </si>
  <si>
    <t>１学年</t>
  </si>
  <si>
    <t>２学年</t>
  </si>
  <si>
    <t>３学年</t>
  </si>
  <si>
    <t>教　　員　　数</t>
  </si>
  <si>
    <t>総　　　　　数</t>
  </si>
  <si>
    <t>計</t>
  </si>
  <si>
    <t>（注 1）　学校法人には、準学校法人を含む。</t>
  </si>
  <si>
    <t>（注 2）　個人立のうち１校は休校中。</t>
  </si>
  <si>
    <t>（注 2）　自動車操縦は、休校中。</t>
  </si>
  <si>
    <t>総 数</t>
  </si>
  <si>
    <t>（注）　「休職者等」には、育児休業者を含む。</t>
  </si>
  <si>
    <t>【　　高　　　　　　　等　　　　　　　学　　　　　　　校　　】</t>
  </si>
  <si>
    <t>【　　専　　修　　学　　校　　・　　各　　種　　学　　校　　】</t>
  </si>
  <si>
    <t>【　　特　　　　別　　　　支　　　　援　　　　学　　　　校　　】</t>
  </si>
  <si>
    <t>【　　高　　　専　　　・　　　短　　　大　　　・　　　大　　　学　　】</t>
  </si>
  <si>
    <t>大学（学部）</t>
  </si>
  <si>
    <t>専攻科</t>
  </si>
  <si>
    <t>別科</t>
  </si>
  <si>
    <t>年　月</t>
  </si>
  <si>
    <t>入学志願者数</t>
  </si>
  <si>
    <t>高等学校本科</t>
  </si>
  <si>
    <t>高等専門学校</t>
  </si>
  <si>
    <t>特別支援学校
高等部本科</t>
  </si>
  <si>
    <t>道内</t>
  </si>
  <si>
    <t>道外</t>
  </si>
  <si>
    <t>地域学校教育専攻</t>
  </si>
  <si>
    <t>就職者数</t>
  </si>
  <si>
    <t>　産業別就職者数　－つづき－</t>
  </si>
  <si>
    <t>上記以外のもの</t>
  </si>
  <si>
    <t>　　　 　高等学校等進学率（％）</t>
  </si>
  <si>
    <t xml:space="preserve">      　  道　外　就　職　率 （％）</t>
  </si>
  <si>
    <t>高等学校等
志願率</t>
  </si>
  <si>
    <t>高等学校等
進学率</t>
  </si>
  <si>
    <t>就職率</t>
  </si>
  <si>
    <t>全国の比率</t>
  </si>
  <si>
    <t>課程別学生数</t>
  </si>
  <si>
    <t>情報ビジネス</t>
  </si>
  <si>
    <t>情報短大</t>
  </si>
  <si>
    <t>再掲　　東京都</t>
  </si>
  <si>
    <t>公　　　　　　立</t>
  </si>
  <si>
    <t>学校法人</t>
  </si>
  <si>
    <t>幼稚園</t>
  </si>
  <si>
    <t>第１表　設置者別園数</t>
  </si>
  <si>
    <t>進学者数</t>
  </si>
  <si>
    <t>全日制</t>
  </si>
  <si>
    <t>１　　統計表</t>
  </si>
  <si>
    <t>【　　幼　　　　　　　　　　稚　　　　　　　　　　園　　】</t>
  </si>
  <si>
    <t>【　　小　　　　　　　　　　学　　　　　　　　　　校　　】</t>
  </si>
  <si>
    <t>（注）　「休職者等」には、育児休業者を含む。</t>
  </si>
  <si>
    <t>教育大附属</t>
  </si>
  <si>
    <t>弱　視</t>
  </si>
  <si>
    <t>【　　中　　　　　　　　　　学　　　　　　　　　　校　　】</t>
  </si>
  <si>
    <t>定時制</t>
  </si>
  <si>
    <t>通信制</t>
  </si>
  <si>
    <t>高等学校</t>
  </si>
  <si>
    <t>本科</t>
  </si>
  <si>
    <t>高等専門学校</t>
  </si>
  <si>
    <t>別科</t>
  </si>
  <si>
    <t>第４表　年齢別在園者数・入園時の年齢</t>
  </si>
  <si>
    <t>第５表　修了者数・就園率</t>
  </si>
  <si>
    <t>第６表　教員数・職員数</t>
  </si>
  <si>
    <t>小学校</t>
  </si>
  <si>
    <t>第９表　へき地学校数・児童数</t>
  </si>
  <si>
    <t>第１１表　職名別教員数・職員数</t>
  </si>
  <si>
    <t>第１２表　学校別学級数・児童数・教員数・職員数</t>
  </si>
  <si>
    <t>中学校</t>
  </si>
  <si>
    <t>第１９表　へき地学校数・生徒数</t>
  </si>
  <si>
    <t>第２１表　職名別教員数・職員数</t>
  </si>
  <si>
    <t>高等学校</t>
  </si>
  <si>
    <t>第３２表　学校数</t>
  </si>
  <si>
    <t>第３３表　学校別学級数・生徒数・教員数・職員数</t>
  </si>
  <si>
    <t>第３４表　学科別生徒数</t>
  </si>
  <si>
    <t>第３５表　進路別卒業者数</t>
  </si>
  <si>
    <t>専修学校・各種学校</t>
  </si>
  <si>
    <t>高専・短大・大学</t>
  </si>
  <si>
    <t>総　数</t>
  </si>
  <si>
    <t>高等学校等進学者</t>
  </si>
  <si>
    <t>　（公立全日制）　－つづき－</t>
  </si>
  <si>
    <t>　進路別卒業者数　－つづき－</t>
  </si>
  <si>
    <t>（注）　前年度末現在の在学者のうち、前年度間に連続又は断続して30日以上欠席した児童数。</t>
  </si>
  <si>
    <t>（注）　年齢は、当該年度４月１日現在の満年齢による。</t>
  </si>
  <si>
    <t>年　　次　　別　　学　　生　　数　　（　大　学　院　）</t>
  </si>
  <si>
    <t>入　学　者　数</t>
  </si>
  <si>
    <t>大学等進学率</t>
  </si>
  <si>
    <t>大学等進学者</t>
  </si>
  <si>
    <t>一時的な仕事に
就いた者</t>
  </si>
  <si>
    <t>就職者</t>
  </si>
  <si>
    <t>(単位：人、％）</t>
  </si>
  <si>
    <t>年度別生徒数</t>
  </si>
  <si>
    <t>不登校</t>
  </si>
  <si>
    <t>卒業者数</t>
  </si>
  <si>
    <t>総 数</t>
  </si>
  <si>
    <t>第47表　北海道教育大学釧路校の現況</t>
  </si>
  <si>
    <t>第３６表　産業別就職者数</t>
  </si>
  <si>
    <t>第４３表　北海道釧路聾学校の現況</t>
  </si>
  <si>
    <t>第４４表　北海道釧路養護学校の現況</t>
  </si>
  <si>
    <t>第４５表　釧路工業高等専門学校の現況</t>
  </si>
  <si>
    <t>第４６表　釧路短期大学の現況</t>
  </si>
  <si>
    <t>年度別児童数</t>
  </si>
  <si>
    <t>第４７表　北海道教育大学釧路校の現況</t>
  </si>
  <si>
    <t>第４８表　釧路公立大学の現況</t>
  </si>
  <si>
    <t>第４９表　卒業者の移動地域比較</t>
  </si>
  <si>
    <t>第２２表　学校別学級数・生徒数・教員数・職員数</t>
  </si>
  <si>
    <t>第１３表　年度別・学校別児童数</t>
  </si>
  <si>
    <t>第１４表　理由別長期欠席者数</t>
  </si>
  <si>
    <t>第２３表　年度別・学校別生徒数</t>
  </si>
  <si>
    <t>１　統計表</t>
  </si>
  <si>
    <t>第２表　認可定員・在園者数別学級数</t>
  </si>
  <si>
    <t>第３表　年齢別新入園者数</t>
  </si>
  <si>
    <t>特別支援学校</t>
  </si>
  <si>
    <t>平成21年度</t>
  </si>
  <si>
    <t>-</t>
  </si>
  <si>
    <t>（注）　仁々志別中学校は、平成20年度で廃校。</t>
  </si>
  <si>
    <t>進　　路　　別　　卒　　業　　者　　数　（　本　科　）</t>
  </si>
  <si>
    <t>こども環境</t>
  </si>
  <si>
    <t>介護環境</t>
  </si>
  <si>
    <t>介護専攻</t>
  </si>
  <si>
    <t>総 数</t>
  </si>
  <si>
    <t>男</t>
  </si>
  <si>
    <t>女</t>
  </si>
  <si>
    <t>併 置</t>
  </si>
  <si>
    <t>計</t>
  </si>
  <si>
    <t>第33表　学校別学級数・生徒数・教員数・職員数</t>
  </si>
  <si>
    <t>設置者</t>
  </si>
  <si>
    <t>課 程</t>
  </si>
  <si>
    <t>学級数</t>
  </si>
  <si>
    <t>入 学
定 員</t>
  </si>
  <si>
    <t>２　　学　　年</t>
  </si>
  <si>
    <t>３　　学　　年</t>
  </si>
  <si>
    <t>４　　学　　年</t>
  </si>
  <si>
    <t>年　度</t>
  </si>
  <si>
    <t>男</t>
  </si>
  <si>
    <t>女</t>
  </si>
  <si>
    <t>総 数</t>
  </si>
  <si>
    <t>私　　　　　　立</t>
  </si>
  <si>
    <t>私  立</t>
  </si>
  <si>
    <t>北海道</t>
  </si>
  <si>
    <t>全日制</t>
  </si>
  <si>
    <t>第37表　専修学校設置者別学校数</t>
  </si>
  <si>
    <t xml:space="preserve">       </t>
  </si>
  <si>
    <t>総 数</t>
  </si>
  <si>
    <t>公 立</t>
  </si>
  <si>
    <t>学 校
法 人</t>
  </si>
  <si>
    <t>財 団
法 人</t>
  </si>
  <si>
    <t>社 団
法 人</t>
  </si>
  <si>
    <t>宗 教
法 人</t>
  </si>
  <si>
    <t>その他
の法人</t>
  </si>
  <si>
    <t>個 人</t>
  </si>
  <si>
    <t>第38表　専修学校教員数・職員数</t>
  </si>
  <si>
    <t>総 数</t>
  </si>
  <si>
    <t>男</t>
  </si>
  <si>
    <t>女</t>
  </si>
  <si>
    <t>計</t>
  </si>
  <si>
    <t>総 数</t>
  </si>
  <si>
    <t>男</t>
  </si>
  <si>
    <t>女</t>
  </si>
  <si>
    <t>第44表　北海道釧路養護学校の現況</t>
  </si>
  <si>
    <t>２　年　次</t>
  </si>
  <si>
    <t>３　年　次</t>
  </si>
  <si>
    <t>４　年　次</t>
  </si>
  <si>
    <t>　北海道教育大学釧路校の現況　－つづき－</t>
  </si>
  <si>
    <t>　</t>
  </si>
  <si>
    <t>第48表　釧路公立大学の現況</t>
  </si>
  <si>
    <t>（注）　電気科は第Ⅱ類型を含む。</t>
  </si>
  <si>
    <t>（注）　「副校長」、「主幹教諭」、「指導教諭」は平成20年度から設置された。</t>
  </si>
  <si>
    <t>平成22年度</t>
  </si>
  <si>
    <t>娯 楽 業</t>
  </si>
  <si>
    <t>　　　　「教育補助員」には、兼務者を含む。</t>
  </si>
  <si>
    <t>（注）　前年度末現在の在学者のうち、前年度間に連続又は断続して30日以上欠席した生徒数。</t>
  </si>
  <si>
    <t>学　　生　　数</t>
  </si>
  <si>
    <t>専攻科</t>
  </si>
  <si>
    <t>兼　　務　　者</t>
  </si>
  <si>
    <t>学科別・専攻科別学生数</t>
  </si>
  <si>
    <t>専　　攻　　科</t>
  </si>
  <si>
    <t>電子情報
システム
工学専攻</t>
  </si>
  <si>
    <t>建設･生産
システム
工学専攻</t>
  </si>
  <si>
    <t>　専修学校課程別学科数・生徒数・入学者数・卒業者数　－つづき－</t>
  </si>
  <si>
    <t>第８表　編制方式別学級数・児童数別学級数</t>
  </si>
  <si>
    <t>編 制 方 式 別 学 級 数</t>
  </si>
  <si>
    <t>第18表　編制方式別学級数・生徒数別学級数</t>
  </si>
  <si>
    <t>平成19年度</t>
  </si>
  <si>
    <t>平成23年度</t>
  </si>
  <si>
    <t>平成19年度～
23年度増減</t>
  </si>
  <si>
    <t>（注 1）　日進・東栄・柏木・布伏内小学校の４校は、平成19年度で廃校。</t>
  </si>
  <si>
    <t>（注 2）　釧路小学校は、統合により平成20年度開校。</t>
  </si>
  <si>
    <t>平成19年3月</t>
  </si>
  <si>
    <t>学術研究、</t>
  </si>
  <si>
    <t>大学等
進学率</t>
  </si>
  <si>
    <t>生　活　科　学　科</t>
  </si>
  <si>
    <t>幼 児 教 育 学 科</t>
  </si>
  <si>
    <t xml:space="preserve"> 情報通信業</t>
  </si>
  <si>
    <t>　　　　Ｇ</t>
  </si>
  <si>
    <t>進　 路　 別　 修　 了　 者　 数　 （　専　攻　科　）</t>
  </si>
  <si>
    <t>度間）</t>
  </si>
  <si>
    <t>卒業者数（前年</t>
  </si>
  <si>
    <t>進　　　路　　　別　　　卒　　　業　　　者　　　数</t>
  </si>
  <si>
    <t>専門・技術ｻｰﾋﾞｽ業</t>
  </si>
  <si>
    <t>宿 泊 業、
飲食サービス業</t>
  </si>
  <si>
    <t>生活関連サービス業、</t>
  </si>
  <si>
    <t>複合サービス
事　　　業</t>
  </si>
  <si>
    <r>
      <t>サービス業</t>
    </r>
    <r>
      <rPr>
        <sz val="6"/>
        <rFont val="ＭＳ Ｐ明朝"/>
        <family val="1"/>
      </rPr>
      <t>（他に分類されないもの）</t>
    </r>
  </si>
  <si>
    <t>学校カリキュラム開発専攻</t>
  </si>
  <si>
    <t>在　　　　　　　　　　　　　　　学　　　　　　　　　　　　　　　者　　　　　　　　　　　　　　　数</t>
  </si>
  <si>
    <t>在　　　　　　　　　 学　　　　　　　　　 者　　　　　　　　　 数</t>
  </si>
  <si>
    <t>第７表　設置者別学校数・学級数別学校数</t>
  </si>
  <si>
    <t>第３９表　専修学校課程別学科数・生徒数・入学者数・卒業者数</t>
  </si>
  <si>
    <t>第１０表　特別支援学級数・児童数</t>
  </si>
  <si>
    <t>第１５表　理由別就学免除者数（６～１１歳）</t>
  </si>
  <si>
    <t>第１６表　理由別就学猶予者数（６～１１歳）</t>
  </si>
  <si>
    <t>第１７表　設置者別学校数・学級数別学校数</t>
  </si>
  <si>
    <t>第２０表　特別支援学級数・生徒数</t>
  </si>
  <si>
    <t>第２５表　理由別就学免除者数（１２～１４歳）</t>
  </si>
  <si>
    <t>第２６表　理由別就学猶予者数（１２～１４歳）</t>
  </si>
  <si>
    <t>専修学校（一般課程）等</t>
  </si>
  <si>
    <t>入学者</t>
  </si>
  <si>
    <t>公共職業能力開発施設等</t>
  </si>
  <si>
    <t>教育訓練
機関等
入学者</t>
  </si>
  <si>
    <t>教育訓練
機関等
入学者</t>
  </si>
  <si>
    <t>第８表　編制方式別学級数・児童数別学級数</t>
  </si>
  <si>
    <t>第１８表　編制方式別学級数・生徒数別学級数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</si>
</sst>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_ &quot;¥&quot;* #,##0.0_ ;_ &quot;¥&quot;* \-#,##0.0_ ;_ &quot;¥&quot;* &quot;-&quot;?_ ;_ @_ "/>
    <numFmt numFmtId="178" formatCode="#,##0.0_ "/>
    <numFmt numFmtId="179" formatCode="[&lt;=999]000;000\-00"/>
    <numFmt numFmtId="180" formatCode="0.0E+00"/>
    <numFmt numFmtId="181" formatCode="_ * #,##0.0_ ;_ * \-#,##0.0_ ;_ * &quot;-&quot;?_ ;_ @_ "/>
    <numFmt numFmtId="182" formatCode="0;&quot;△ &quot;0"/>
    <numFmt numFmtId="183" formatCode="[=0]&quot;-&quot;;#,##0"/>
    <numFmt numFmtId="184" formatCode="#,##0.0;&quot;△ &quot;#,##0.0"/>
    <numFmt numFmtId="185" formatCode="0.00;&quot;△ &quot;0.00"/>
    <numFmt numFmtId="186" formatCode="#,##0;&quot;△ &quot;#,##0"/>
    <numFmt numFmtId="187" formatCode="0.0;&quot;△ &quot;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"/>
    <numFmt numFmtId="192" formatCode="0.00_ "/>
    <numFmt numFmtId="193" formatCode="0.0_);\(0.0\)"/>
    <numFmt numFmtId="194" formatCode="0.0"/>
    <numFmt numFmtId="195" formatCode="0_ "/>
    <numFmt numFmtId="196" formatCode="#,##0.0_);\(#,##0.0\)"/>
    <numFmt numFmtId="197" formatCode="0_);[Red]\(0\)"/>
    <numFmt numFmtId="198" formatCode="#,##0_);[Red]\(#,##0\)"/>
    <numFmt numFmtId="199" formatCode="0.0%"/>
    <numFmt numFmtId="200" formatCode="0.0_);[Red]\(0.0\)"/>
    <numFmt numFmtId="201" formatCode="[=0]\ &quot;-&quot;;#,##0"/>
    <numFmt numFmtId="202" formatCode="#\ ###\ ##0;&quot;△ &quot;#\ ###\ ##0;&quot;－&quot;"/>
    <numFmt numFmtId="203" formatCode="[=0]&quot;-&quot;;#,##0.0"/>
  </numFmts>
  <fonts count="59">
    <font>
      <sz val="11"/>
      <name val="ＭＳ Ｐ明朝"/>
      <family val="1"/>
    </font>
    <font>
      <sz val="6"/>
      <name val="ＭＳ Ｐ明朝"/>
      <family val="1"/>
    </font>
    <font>
      <sz val="7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b/>
      <sz val="8"/>
      <name val="ＭＳ Ｐ明朝"/>
      <family val="1"/>
    </font>
    <font>
      <b/>
      <sz val="11"/>
      <name val="ＭＳ Ｐ明朝"/>
      <family val="1"/>
    </font>
    <font>
      <sz val="14"/>
      <name val="ＭＳ Ｐ明朝"/>
      <family val="1"/>
    </font>
    <font>
      <sz val="7.5"/>
      <name val="ＭＳ Ｐ明朝"/>
      <family val="1"/>
    </font>
    <font>
      <sz val="6.5"/>
      <name val="ＭＳ Ｐ明朝"/>
      <family val="1"/>
    </font>
    <font>
      <sz val="5"/>
      <name val="ＭＳ Ｐ明朝"/>
      <family val="1"/>
    </font>
    <font>
      <b/>
      <sz val="8"/>
      <name val="ＭＳ 明朝"/>
      <family val="1"/>
    </font>
    <font>
      <sz val="7"/>
      <color indexed="8"/>
      <name val="ＭＳ Ｐ明朝"/>
      <family val="1"/>
    </font>
    <font>
      <sz val="8"/>
      <color indexed="10"/>
      <name val="ＭＳ Ｐ明朝"/>
      <family val="1"/>
    </font>
    <font>
      <sz val="8"/>
      <color indexed="8"/>
      <name val="ＭＳ Ｐ明朝"/>
      <family val="1"/>
    </font>
    <font>
      <b/>
      <sz val="8"/>
      <color indexed="8"/>
      <name val="ＭＳ Ｐ明朝"/>
      <family val="1"/>
    </font>
    <font>
      <sz val="10"/>
      <color indexed="8"/>
      <name val="ＭＳ Ｐ明朝"/>
      <family val="1"/>
    </font>
    <font>
      <sz val="6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sz val="6.5"/>
      <color indexed="8"/>
      <name val="ＭＳ Ｐ明朝"/>
      <family val="1"/>
    </font>
    <font>
      <sz val="5.9"/>
      <color indexed="8"/>
      <name val="ＭＳ Ｐ明朝"/>
      <family val="1"/>
    </font>
    <font>
      <sz val="5.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4" applyNumberFormat="0" applyAlignment="0" applyProtection="0"/>
    <xf numFmtId="0" fontId="6" fillId="0" borderId="0" applyNumberFormat="0" applyFill="0" applyBorder="0" applyAlignment="0" applyProtection="0"/>
    <xf numFmtId="0" fontId="58" fillId="31" borderId="0" applyNumberFormat="0" applyBorder="0" applyAlignment="0" applyProtection="0"/>
  </cellStyleXfs>
  <cellXfs count="104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183" fontId="3" fillId="0" borderId="10" xfId="0" applyNumberFormat="1" applyFont="1" applyBorder="1" applyAlignment="1">
      <alignment vertical="center"/>
    </xf>
    <xf numFmtId="183" fontId="3" fillId="0" borderId="11" xfId="0" applyNumberFormat="1" applyFont="1" applyBorder="1" applyAlignment="1">
      <alignment vertical="center"/>
    </xf>
    <xf numFmtId="183" fontId="3" fillId="0" borderId="12" xfId="0" applyNumberFormat="1" applyFont="1" applyBorder="1" applyAlignment="1">
      <alignment vertical="center"/>
    </xf>
    <xf numFmtId="183" fontId="3" fillId="0" borderId="13" xfId="0" applyNumberFormat="1" applyFont="1" applyBorder="1" applyAlignment="1">
      <alignment vertical="center"/>
    </xf>
    <xf numFmtId="183" fontId="3" fillId="0" borderId="14" xfId="0" applyNumberFormat="1" applyFont="1" applyBorder="1" applyAlignment="1">
      <alignment vertical="center"/>
    </xf>
    <xf numFmtId="183" fontId="3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center" vertical="center"/>
    </xf>
    <xf numFmtId="183" fontId="3" fillId="0" borderId="0" xfId="0" applyNumberFormat="1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83" fontId="3" fillId="0" borderId="15" xfId="0" applyNumberFormat="1" applyFont="1" applyBorder="1" applyAlignment="1">
      <alignment vertical="center"/>
    </xf>
    <xf numFmtId="183" fontId="3" fillId="0" borderId="16" xfId="0" applyNumberFormat="1" applyFont="1" applyBorder="1" applyAlignment="1">
      <alignment vertical="center"/>
    </xf>
    <xf numFmtId="183" fontId="3" fillId="0" borderId="17" xfId="0" applyNumberFormat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83" fontId="3" fillId="0" borderId="12" xfId="49" applyNumberFormat="1" applyFont="1" applyBorder="1" applyAlignment="1">
      <alignment vertical="center"/>
    </xf>
    <xf numFmtId="38" fontId="3" fillId="0" borderId="0" xfId="49" applyFont="1" applyAlignment="1">
      <alignment vertical="center"/>
    </xf>
    <xf numFmtId="183" fontId="3" fillId="0" borderId="17" xfId="49" applyNumberFormat="1" applyFont="1" applyBorder="1" applyAlignment="1">
      <alignment vertical="center"/>
    </xf>
    <xf numFmtId="183" fontId="3" fillId="0" borderId="22" xfId="0" applyNumberFormat="1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183" fontId="3" fillId="0" borderId="24" xfId="0" applyNumberFormat="1" applyFont="1" applyBorder="1" applyAlignment="1">
      <alignment vertical="center"/>
    </xf>
    <xf numFmtId="183" fontId="3" fillId="0" borderId="25" xfId="0" applyNumberFormat="1" applyFont="1" applyBorder="1" applyAlignment="1">
      <alignment vertical="center"/>
    </xf>
    <xf numFmtId="183" fontId="3" fillId="0" borderId="26" xfId="0" applyNumberFormat="1" applyFont="1" applyBorder="1" applyAlignment="1">
      <alignment vertical="center"/>
    </xf>
    <xf numFmtId="183" fontId="3" fillId="0" borderId="17" xfId="0" applyNumberFormat="1" applyFont="1" applyBorder="1" applyAlignment="1">
      <alignment horizontal="right" vertical="center"/>
    </xf>
    <xf numFmtId="183" fontId="3" fillId="0" borderId="27" xfId="0" applyNumberFormat="1" applyFont="1" applyBorder="1" applyAlignment="1">
      <alignment vertical="center"/>
    </xf>
    <xf numFmtId="183" fontId="3" fillId="0" borderId="23" xfId="0" applyNumberFormat="1" applyFont="1" applyBorder="1" applyAlignment="1">
      <alignment vertical="center"/>
    </xf>
    <xf numFmtId="183" fontId="3" fillId="0" borderId="26" xfId="49" applyNumberFormat="1" applyFont="1" applyBorder="1" applyAlignment="1">
      <alignment vertical="center"/>
    </xf>
    <xf numFmtId="183" fontId="3" fillId="0" borderId="28" xfId="0" applyNumberFormat="1" applyFont="1" applyBorder="1" applyAlignment="1">
      <alignment vertical="center"/>
    </xf>
    <xf numFmtId="0" fontId="3" fillId="0" borderId="0" xfId="0" applyFont="1" applyFill="1" applyAlignment="1">
      <alignment vertical="center"/>
    </xf>
    <xf numFmtId="183" fontId="7" fillId="0" borderId="29" xfId="0" applyNumberFormat="1" applyFont="1" applyBorder="1" applyAlignment="1">
      <alignment vertical="center"/>
    </xf>
    <xf numFmtId="183" fontId="7" fillId="0" borderId="30" xfId="0" applyNumberFormat="1" applyFont="1" applyBorder="1" applyAlignment="1">
      <alignment vertical="center"/>
    </xf>
    <xf numFmtId="183" fontId="7" fillId="0" borderId="31" xfId="0" applyNumberFormat="1" applyFont="1" applyBorder="1" applyAlignment="1">
      <alignment vertical="center"/>
    </xf>
    <xf numFmtId="183" fontId="7" fillId="0" borderId="32" xfId="0" applyNumberFormat="1" applyFont="1" applyBorder="1" applyAlignment="1">
      <alignment vertical="center"/>
    </xf>
    <xf numFmtId="183" fontId="7" fillId="0" borderId="14" xfId="0" applyNumberFormat="1" applyFont="1" applyBorder="1" applyAlignment="1">
      <alignment vertical="center"/>
    </xf>
    <xf numFmtId="183" fontId="7" fillId="0" borderId="19" xfId="0" applyNumberFormat="1" applyFont="1" applyBorder="1" applyAlignment="1">
      <alignment vertical="center"/>
    </xf>
    <xf numFmtId="183" fontId="7" fillId="0" borderId="33" xfId="0" applyNumberFormat="1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183" fontId="7" fillId="0" borderId="30" xfId="49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8" fontId="3" fillId="0" borderId="0" xfId="49" applyFont="1" applyFill="1" applyAlignment="1">
      <alignment vertical="center"/>
    </xf>
    <xf numFmtId="183" fontId="3" fillId="0" borderId="0" xfId="49" applyNumberFormat="1" applyFont="1" applyFill="1" applyAlignment="1">
      <alignment vertical="center"/>
    </xf>
    <xf numFmtId="183" fontId="3" fillId="0" borderId="11" xfId="49" applyNumberFormat="1" applyFont="1" applyFill="1" applyBorder="1" applyAlignment="1">
      <alignment vertical="center"/>
    </xf>
    <xf numFmtId="183" fontId="3" fillId="0" borderId="15" xfId="49" applyNumberFormat="1" applyFont="1" applyFill="1" applyBorder="1" applyAlignment="1">
      <alignment vertical="center"/>
    </xf>
    <xf numFmtId="183" fontId="3" fillId="0" borderId="17" xfId="49" applyNumberFormat="1" applyFont="1" applyFill="1" applyBorder="1" applyAlignment="1">
      <alignment vertical="center"/>
    </xf>
    <xf numFmtId="183" fontId="3" fillId="0" borderId="12" xfId="49" applyNumberFormat="1" applyFont="1" applyFill="1" applyBorder="1" applyAlignment="1">
      <alignment vertical="center"/>
    </xf>
    <xf numFmtId="183" fontId="3" fillId="0" borderId="0" xfId="0" applyNumberFormat="1" applyFont="1" applyFill="1" applyAlignment="1">
      <alignment vertical="center"/>
    </xf>
    <xf numFmtId="183" fontId="7" fillId="0" borderId="0" xfId="0" applyNumberFormat="1" applyFont="1" applyBorder="1" applyAlignment="1">
      <alignment vertical="center"/>
    </xf>
    <xf numFmtId="183" fontId="7" fillId="0" borderId="34" xfId="0" applyNumberFormat="1" applyFont="1" applyBorder="1" applyAlignment="1">
      <alignment vertical="center"/>
    </xf>
    <xf numFmtId="183" fontId="3" fillId="0" borderId="15" xfId="0" applyNumberFormat="1" applyFont="1" applyFill="1" applyBorder="1" applyAlignment="1">
      <alignment vertical="center"/>
    </xf>
    <xf numFmtId="183" fontId="3" fillId="0" borderId="17" xfId="0" applyNumberFormat="1" applyFont="1" applyFill="1" applyBorder="1" applyAlignment="1">
      <alignment vertical="center"/>
    </xf>
    <xf numFmtId="183" fontId="3" fillId="0" borderId="11" xfId="0" applyNumberFormat="1" applyFont="1" applyFill="1" applyBorder="1" applyAlignment="1">
      <alignment vertical="center"/>
    </xf>
    <xf numFmtId="183" fontId="3" fillId="0" borderId="17" xfId="0" applyNumberFormat="1" applyFont="1" applyFill="1" applyBorder="1" applyAlignment="1">
      <alignment horizontal="right" vertical="center"/>
    </xf>
    <xf numFmtId="183" fontId="3" fillId="0" borderId="16" xfId="0" applyNumberFormat="1" applyFont="1" applyFill="1" applyBorder="1" applyAlignment="1">
      <alignment vertical="center"/>
    </xf>
    <xf numFmtId="183" fontId="3" fillId="0" borderId="11" xfId="0" applyNumberFormat="1" applyFont="1" applyFill="1" applyBorder="1" applyAlignment="1">
      <alignment horizontal="center" vertical="center"/>
    </xf>
    <xf numFmtId="183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183" fontId="3" fillId="0" borderId="25" xfId="49" applyNumberFormat="1" applyFont="1" applyFill="1" applyBorder="1" applyAlignment="1">
      <alignment vertical="center"/>
    </xf>
    <xf numFmtId="183" fontId="3" fillId="0" borderId="0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183" fontId="3" fillId="0" borderId="12" xfId="0" applyNumberFormat="1" applyFont="1" applyFill="1" applyBorder="1" applyAlignment="1">
      <alignment vertical="center"/>
    </xf>
    <xf numFmtId="183" fontId="7" fillId="0" borderId="14" xfId="49" applyNumberFormat="1" applyFont="1" applyBorder="1" applyAlignment="1">
      <alignment vertical="center"/>
    </xf>
    <xf numFmtId="183" fontId="3" fillId="0" borderId="10" xfId="0" applyNumberFormat="1" applyFont="1" applyFill="1" applyBorder="1" applyAlignment="1">
      <alignment vertical="center"/>
    </xf>
    <xf numFmtId="183" fontId="3" fillId="0" borderId="35" xfId="0" applyNumberFormat="1" applyFont="1" applyBorder="1" applyAlignment="1">
      <alignment vertical="center"/>
    </xf>
    <xf numFmtId="183" fontId="3" fillId="0" borderId="25" xfId="0" applyNumberFormat="1" applyFont="1" applyFill="1" applyBorder="1" applyAlignment="1">
      <alignment vertical="center"/>
    </xf>
    <xf numFmtId="183" fontId="3" fillId="0" borderId="36" xfId="0" applyNumberFormat="1" applyFont="1" applyFill="1" applyBorder="1" applyAlignment="1">
      <alignment vertical="center"/>
    </xf>
    <xf numFmtId="183" fontId="3" fillId="0" borderId="10" xfId="0" applyNumberFormat="1" applyFont="1" applyFill="1" applyBorder="1" applyAlignment="1">
      <alignment horizontal="right" vertical="center"/>
    </xf>
    <xf numFmtId="183" fontId="3" fillId="0" borderId="26" xfId="0" applyNumberFormat="1" applyFont="1" applyFill="1" applyBorder="1" applyAlignment="1">
      <alignment vertical="center"/>
    </xf>
    <xf numFmtId="183" fontId="3" fillId="0" borderId="18" xfId="0" applyNumberFormat="1" applyFont="1" applyFill="1" applyBorder="1" applyAlignment="1">
      <alignment horizontal="center" vertical="center"/>
    </xf>
    <xf numFmtId="183" fontId="3" fillId="0" borderId="37" xfId="0" applyNumberFormat="1" applyFont="1" applyFill="1" applyBorder="1" applyAlignment="1">
      <alignment horizontal="center" vertical="center"/>
    </xf>
    <xf numFmtId="183" fontId="3" fillId="0" borderId="21" xfId="0" applyNumberFormat="1" applyFont="1" applyFill="1" applyBorder="1" applyAlignment="1">
      <alignment horizontal="center" vertical="center"/>
    </xf>
    <xf numFmtId="183" fontId="3" fillId="0" borderId="20" xfId="0" applyNumberFormat="1" applyFont="1" applyFill="1" applyBorder="1" applyAlignment="1">
      <alignment horizontal="center" vertical="center"/>
    </xf>
    <xf numFmtId="183" fontId="3" fillId="0" borderId="36" xfId="0" applyNumberFormat="1" applyFont="1" applyFill="1" applyBorder="1" applyAlignment="1">
      <alignment horizontal="center" vertical="center"/>
    </xf>
    <xf numFmtId="183" fontId="3" fillId="0" borderId="22" xfId="0" applyNumberFormat="1" applyFont="1" applyFill="1" applyBorder="1" applyAlignment="1">
      <alignment vertical="center"/>
    </xf>
    <xf numFmtId="183" fontId="3" fillId="0" borderId="15" xfId="0" applyNumberFormat="1" applyFont="1" applyFill="1" applyBorder="1" applyAlignment="1">
      <alignment horizontal="right" vertical="center"/>
    </xf>
    <xf numFmtId="183" fontId="7" fillId="0" borderId="0" xfId="0" applyNumberFormat="1" applyFont="1" applyFill="1" applyAlignment="1">
      <alignment vertical="center"/>
    </xf>
    <xf numFmtId="183" fontId="3" fillId="0" borderId="0" xfId="0" applyNumberFormat="1" applyFont="1" applyFill="1" applyBorder="1" applyAlignment="1">
      <alignment horizontal="center" vertical="center"/>
    </xf>
    <xf numFmtId="183" fontId="3" fillId="0" borderId="11" xfId="0" applyNumberFormat="1" applyFont="1" applyFill="1" applyBorder="1" applyAlignment="1">
      <alignment horizontal="right" vertical="center"/>
    </xf>
    <xf numFmtId="183" fontId="3" fillId="0" borderId="26" xfId="49" applyNumberFormat="1" applyFont="1" applyFill="1" applyBorder="1" applyAlignment="1">
      <alignment vertical="center"/>
    </xf>
    <xf numFmtId="183" fontId="3" fillId="0" borderId="0" xfId="49" applyNumberFormat="1" applyFont="1" applyFill="1" applyBorder="1" applyAlignment="1">
      <alignment vertical="center"/>
    </xf>
    <xf numFmtId="183" fontId="7" fillId="0" borderId="0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41" fontId="3" fillId="0" borderId="0" xfId="0" applyNumberFormat="1" applyFont="1" applyAlignment="1">
      <alignment vertical="center"/>
    </xf>
    <xf numFmtId="38" fontId="7" fillId="0" borderId="0" xfId="49" applyFont="1" applyBorder="1" applyAlignment="1">
      <alignment horizontal="right" vertical="center"/>
    </xf>
    <xf numFmtId="38" fontId="3" fillId="0" borderId="0" xfId="49" applyFont="1" applyBorder="1" applyAlignment="1">
      <alignment horizontal="right" vertical="center"/>
    </xf>
    <xf numFmtId="186" fontId="3" fillId="0" borderId="0" xfId="49" applyNumberFormat="1" applyFont="1" applyBorder="1" applyAlignment="1">
      <alignment vertical="center"/>
    </xf>
    <xf numFmtId="38" fontId="3" fillId="0" borderId="0" xfId="49" applyFont="1" applyBorder="1" applyAlignment="1">
      <alignment horizontal="center" vertical="center"/>
    </xf>
    <xf numFmtId="38" fontId="3" fillId="0" borderId="12" xfId="49" applyFont="1" applyBorder="1" applyAlignment="1">
      <alignment horizontal="center" vertical="center"/>
    </xf>
    <xf numFmtId="183" fontId="7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3" fillId="0" borderId="11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183" fontId="7" fillId="0" borderId="0" xfId="49" applyNumberFormat="1" applyFont="1" applyFill="1" applyBorder="1" applyAlignment="1">
      <alignment vertical="center"/>
    </xf>
    <xf numFmtId="183" fontId="7" fillId="0" borderId="14" xfId="49" applyNumberFormat="1" applyFont="1" applyFill="1" applyBorder="1" applyAlignment="1">
      <alignment vertical="center"/>
    </xf>
    <xf numFmtId="0" fontId="0" fillId="0" borderId="0" xfId="0" applyAlignment="1">
      <alignment/>
    </xf>
    <xf numFmtId="183" fontId="7" fillId="0" borderId="0" xfId="0" applyNumberFormat="1" applyFont="1" applyBorder="1" applyAlignment="1">
      <alignment horizontal="right" vertical="center"/>
    </xf>
    <xf numFmtId="183" fontId="3" fillId="0" borderId="14" xfId="0" applyNumberFormat="1" applyFont="1" applyFill="1" applyBorder="1" applyAlignment="1">
      <alignment horizontal="center" vertical="center"/>
    </xf>
    <xf numFmtId="183" fontId="3" fillId="0" borderId="19" xfId="0" applyNumberFormat="1" applyFont="1" applyFill="1" applyBorder="1" applyAlignment="1">
      <alignment horizontal="center" vertical="center"/>
    </xf>
    <xf numFmtId="183" fontId="3" fillId="0" borderId="31" xfId="0" applyNumberFormat="1" applyFont="1" applyFill="1" applyBorder="1" applyAlignment="1">
      <alignment horizontal="center" vertical="center"/>
    </xf>
    <xf numFmtId="183" fontId="3" fillId="0" borderId="14" xfId="0" applyNumberFormat="1" applyFont="1" applyFill="1" applyBorder="1" applyAlignment="1">
      <alignment horizontal="center" vertical="center" wrapText="1"/>
    </xf>
    <xf numFmtId="183" fontId="3" fillId="0" borderId="31" xfId="0" applyNumberFormat="1" applyFont="1" applyFill="1" applyBorder="1" applyAlignment="1">
      <alignment horizontal="center" vertical="center" wrapText="1"/>
    </xf>
    <xf numFmtId="183" fontId="3" fillId="0" borderId="19" xfId="0" applyNumberFormat="1" applyFont="1" applyFill="1" applyBorder="1" applyAlignment="1">
      <alignment horizontal="center" vertical="center" wrapText="1"/>
    </xf>
    <xf numFmtId="183" fontId="3" fillId="0" borderId="13" xfId="0" applyNumberFormat="1" applyFont="1" applyFill="1" applyBorder="1" applyAlignment="1">
      <alignment horizontal="center" vertical="center" wrapText="1"/>
    </xf>
    <xf numFmtId="194" fontId="3" fillId="0" borderId="0" xfId="0" applyNumberFormat="1" applyFont="1" applyFill="1" applyAlignment="1">
      <alignment vertical="center"/>
    </xf>
    <xf numFmtId="183" fontId="7" fillId="0" borderId="0" xfId="0" applyNumberFormat="1" applyFont="1" applyFill="1" applyBorder="1" applyAlignment="1">
      <alignment horizontal="center" vertical="center"/>
    </xf>
    <xf numFmtId="38" fontId="3" fillId="0" borderId="31" xfId="49" applyFont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right"/>
    </xf>
    <xf numFmtId="38" fontId="7" fillId="0" borderId="0" xfId="49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183" fontId="3" fillId="0" borderId="28" xfId="0" applyNumberFormat="1" applyFont="1" applyFill="1" applyBorder="1" applyAlignment="1">
      <alignment vertical="center"/>
    </xf>
    <xf numFmtId="183" fontId="3" fillId="0" borderId="24" xfId="0" applyNumberFormat="1" applyFont="1" applyFill="1" applyBorder="1" applyAlignment="1">
      <alignment vertical="center"/>
    </xf>
    <xf numFmtId="183" fontId="3" fillId="0" borderId="35" xfId="0" applyNumberFormat="1" applyFont="1" applyFill="1" applyBorder="1" applyAlignment="1">
      <alignment vertical="center"/>
    </xf>
    <xf numFmtId="183" fontId="3" fillId="0" borderId="24" xfId="0" applyNumberFormat="1" applyFont="1" applyFill="1" applyBorder="1" applyAlignment="1">
      <alignment horizontal="right" vertical="center"/>
    </xf>
    <xf numFmtId="183" fontId="3" fillId="0" borderId="24" xfId="49" applyNumberFormat="1" applyFont="1" applyFill="1" applyBorder="1" applyAlignment="1">
      <alignment vertical="center"/>
    </xf>
    <xf numFmtId="183" fontId="3" fillId="0" borderId="38" xfId="0" applyNumberFormat="1" applyFont="1" applyBorder="1" applyAlignment="1">
      <alignment vertical="center"/>
    </xf>
    <xf numFmtId="183" fontId="3" fillId="0" borderId="39" xfId="0" applyNumberFormat="1" applyFont="1" applyBorder="1" applyAlignment="1">
      <alignment vertical="center"/>
    </xf>
    <xf numFmtId="183" fontId="3" fillId="0" borderId="23" xfId="0" applyNumberFormat="1" applyFont="1" applyFill="1" applyBorder="1" applyAlignment="1">
      <alignment vertical="center"/>
    </xf>
    <xf numFmtId="183" fontId="3" fillId="0" borderId="38" xfId="0" applyNumberFormat="1" applyFont="1" applyFill="1" applyBorder="1" applyAlignment="1">
      <alignment vertical="center"/>
    </xf>
    <xf numFmtId="183" fontId="3" fillId="0" borderId="16" xfId="49" applyNumberFormat="1" applyFont="1" applyFill="1" applyBorder="1" applyAlignment="1">
      <alignment vertical="center"/>
    </xf>
    <xf numFmtId="183" fontId="3" fillId="0" borderId="16" xfId="0" applyNumberFormat="1" applyFont="1" applyFill="1" applyBorder="1" applyAlignment="1">
      <alignment horizontal="right" vertical="center"/>
    </xf>
    <xf numFmtId="183" fontId="3" fillId="0" borderId="40" xfId="0" applyNumberFormat="1" applyFont="1" applyFill="1" applyBorder="1" applyAlignment="1">
      <alignment vertical="center"/>
    </xf>
    <xf numFmtId="183" fontId="3" fillId="0" borderId="41" xfId="0" applyNumberFormat="1" applyFont="1" applyFill="1" applyBorder="1" applyAlignment="1">
      <alignment vertical="center"/>
    </xf>
    <xf numFmtId="183" fontId="3" fillId="0" borderId="26" xfId="0" applyNumberFormat="1" applyFont="1" applyFill="1" applyBorder="1" applyAlignment="1">
      <alignment horizontal="right" vertical="center"/>
    </xf>
    <xf numFmtId="0" fontId="3" fillId="0" borderId="4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183" fontId="3" fillId="0" borderId="38" xfId="0" applyNumberFormat="1" applyFont="1" applyBorder="1" applyAlignment="1">
      <alignment horizontal="right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183" fontId="3" fillId="0" borderId="16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183" fontId="3" fillId="0" borderId="45" xfId="0" applyNumberFormat="1" applyFont="1" applyBorder="1" applyAlignment="1">
      <alignment horizontal="right" vertical="center"/>
    </xf>
    <xf numFmtId="183" fontId="3" fillId="0" borderId="12" xfId="0" applyNumberFormat="1" applyFont="1" applyBorder="1" applyAlignment="1">
      <alignment horizontal="right" vertical="center"/>
    </xf>
    <xf numFmtId="183" fontId="3" fillId="0" borderId="14" xfId="0" applyNumberFormat="1" applyFont="1" applyBorder="1" applyAlignment="1">
      <alignment horizontal="right" vertical="center"/>
    </xf>
    <xf numFmtId="183" fontId="3" fillId="0" borderId="26" xfId="0" applyNumberFormat="1" applyFont="1" applyBorder="1" applyAlignment="1">
      <alignment horizontal="right" vertical="center"/>
    </xf>
    <xf numFmtId="3" fontId="3" fillId="0" borderId="42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 vertical="center"/>
    </xf>
    <xf numFmtId="38" fontId="7" fillId="0" borderId="0" xfId="49" applyFont="1" applyFill="1" applyBorder="1" applyAlignment="1">
      <alignment horizontal="right" vertical="center"/>
    </xf>
    <xf numFmtId="191" fontId="7" fillId="0" borderId="0" xfId="49" applyNumberFormat="1" applyFont="1" applyFill="1" applyBorder="1" applyAlignment="1">
      <alignment vertical="center"/>
    </xf>
    <xf numFmtId="0" fontId="7" fillId="0" borderId="0" xfId="49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right" vertical="center"/>
    </xf>
    <xf numFmtId="191" fontId="7" fillId="0" borderId="0" xfId="0" applyNumberFormat="1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 horizontal="center" vertical="center"/>
    </xf>
    <xf numFmtId="3" fontId="3" fillId="0" borderId="42" xfId="0" applyNumberFormat="1" applyFont="1" applyFill="1" applyBorder="1" applyAlignment="1">
      <alignment horizontal="center" vertical="center"/>
    </xf>
    <xf numFmtId="184" fontId="3" fillId="0" borderId="11" xfId="49" applyNumberFormat="1" applyFont="1" applyFill="1" applyBorder="1" applyAlignment="1">
      <alignment vertical="center"/>
    </xf>
    <xf numFmtId="3" fontId="3" fillId="0" borderId="20" xfId="0" applyNumberFormat="1" applyFont="1" applyFill="1" applyBorder="1" applyAlignment="1">
      <alignment horizontal="center" vertical="center"/>
    </xf>
    <xf numFmtId="183" fontId="7" fillId="0" borderId="14" xfId="0" applyNumberFormat="1" applyFont="1" applyFill="1" applyBorder="1" applyAlignment="1">
      <alignment vertical="center"/>
    </xf>
    <xf numFmtId="183" fontId="7" fillId="0" borderId="33" xfId="0" applyNumberFormat="1" applyFont="1" applyFill="1" applyBorder="1" applyAlignment="1">
      <alignment vertical="center"/>
    </xf>
    <xf numFmtId="183" fontId="7" fillId="0" borderId="30" xfId="0" applyNumberFormat="1" applyFont="1" applyFill="1" applyBorder="1" applyAlignment="1">
      <alignment vertical="center"/>
    </xf>
    <xf numFmtId="183" fontId="7" fillId="0" borderId="33" xfId="49" applyNumberFormat="1" applyFont="1" applyBorder="1" applyAlignment="1">
      <alignment vertical="center"/>
    </xf>
    <xf numFmtId="183" fontId="7" fillId="0" borderId="33" xfId="49" applyNumberFormat="1" applyFont="1" applyFill="1" applyBorder="1" applyAlignment="1">
      <alignment vertical="center"/>
    </xf>
    <xf numFmtId="184" fontId="7" fillId="0" borderId="0" xfId="49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vertical="center"/>
    </xf>
    <xf numFmtId="183" fontId="7" fillId="0" borderId="33" xfId="0" applyNumberFormat="1" applyFont="1" applyFill="1" applyBorder="1" applyAlignment="1">
      <alignment horizontal="right" vertical="center"/>
    </xf>
    <xf numFmtId="183" fontId="7" fillId="0" borderId="13" xfId="0" applyNumberFormat="1" applyFont="1" applyFill="1" applyBorder="1" applyAlignment="1">
      <alignment horizontal="right" vertical="center"/>
    </xf>
    <xf numFmtId="183" fontId="7" fillId="0" borderId="34" xfId="0" applyNumberFormat="1" applyFont="1" applyBorder="1" applyAlignment="1">
      <alignment horizontal="right" vertical="center"/>
    </xf>
    <xf numFmtId="183" fontId="3" fillId="0" borderId="15" xfId="0" applyNumberFormat="1" applyFont="1" applyBorder="1" applyAlignment="1" quotePrefix="1">
      <alignment horizontal="right" vertical="center"/>
    </xf>
    <xf numFmtId="183" fontId="3" fillId="0" borderId="29" xfId="0" applyNumberFormat="1" applyFont="1" applyBorder="1" applyAlignment="1">
      <alignment vertical="center"/>
    </xf>
    <xf numFmtId="183" fontId="3" fillId="0" borderId="30" xfId="0" applyNumberFormat="1" applyFont="1" applyBorder="1" applyAlignment="1">
      <alignment vertical="center"/>
    </xf>
    <xf numFmtId="183" fontId="3" fillId="0" borderId="17" xfId="0" applyNumberFormat="1" applyFont="1" applyBorder="1" applyAlignment="1" quotePrefix="1">
      <alignment horizontal="right" vertical="center"/>
    </xf>
    <xf numFmtId="186" fontId="3" fillId="0" borderId="23" xfId="0" applyNumberFormat="1" applyFont="1" applyBorder="1" applyAlignment="1">
      <alignment horizontal="right" vertical="center"/>
    </xf>
    <xf numFmtId="183" fontId="7" fillId="0" borderId="14" xfId="0" applyNumberFormat="1" applyFont="1" applyBorder="1" applyAlignment="1">
      <alignment horizontal="right" vertical="center"/>
    </xf>
    <xf numFmtId="183" fontId="7" fillId="0" borderId="33" xfId="0" applyNumberFormat="1" applyFont="1" applyBorder="1" applyAlignment="1">
      <alignment horizontal="right" vertical="center"/>
    </xf>
    <xf numFmtId="183" fontId="7" fillId="0" borderId="30" xfId="0" applyNumberFormat="1" applyFont="1" applyBorder="1" applyAlignment="1">
      <alignment horizontal="right" vertical="center"/>
    </xf>
    <xf numFmtId="183" fontId="3" fillId="0" borderId="14" xfId="49" applyNumberFormat="1" applyFont="1" applyBorder="1" applyAlignment="1">
      <alignment vertical="center"/>
    </xf>
    <xf numFmtId="187" fontId="3" fillId="0" borderId="12" xfId="0" applyNumberFormat="1" applyFont="1" applyFill="1" applyBorder="1" applyAlignment="1">
      <alignment vertical="center"/>
    </xf>
    <xf numFmtId="187" fontId="7" fillId="0" borderId="14" xfId="0" applyNumberFormat="1" applyFont="1" applyFill="1" applyBorder="1" applyAlignment="1">
      <alignment vertical="center"/>
    </xf>
    <xf numFmtId="187" fontId="3" fillId="0" borderId="11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187" fontId="3" fillId="0" borderId="10" xfId="0" applyNumberFormat="1" applyFont="1" applyFill="1" applyBorder="1" applyAlignment="1">
      <alignment vertical="center"/>
    </xf>
    <xf numFmtId="183" fontId="3" fillId="0" borderId="14" xfId="0" applyNumberFormat="1" applyFont="1" applyFill="1" applyBorder="1" applyAlignment="1">
      <alignment vertical="center" wrapText="1"/>
    </xf>
    <xf numFmtId="183" fontId="3" fillId="0" borderId="19" xfId="0" applyNumberFormat="1" applyFont="1" applyFill="1" applyBorder="1" applyAlignment="1">
      <alignment vertical="center" wrapText="1"/>
    </xf>
    <xf numFmtId="41" fontId="7" fillId="0" borderId="0" xfId="0" applyNumberFormat="1" applyFont="1" applyFill="1" applyAlignment="1">
      <alignment vertical="center"/>
    </xf>
    <xf numFmtId="0" fontId="3" fillId="0" borderId="36" xfId="0" applyFont="1" applyFill="1" applyBorder="1" applyAlignment="1">
      <alignment horizontal="center" vertical="center" wrapText="1"/>
    </xf>
    <xf numFmtId="187" fontId="3" fillId="0" borderId="36" xfId="0" applyNumberFormat="1" applyFont="1" applyFill="1" applyBorder="1" applyAlignment="1">
      <alignment vertical="center"/>
    </xf>
    <xf numFmtId="187" fontId="7" fillId="0" borderId="13" xfId="0" applyNumberFormat="1" applyFont="1" applyFill="1" applyBorder="1" applyAlignment="1">
      <alignment vertical="center"/>
    </xf>
    <xf numFmtId="187" fontId="7" fillId="0" borderId="19" xfId="0" applyNumberFormat="1" applyFont="1" applyFill="1" applyBorder="1" applyAlignment="1">
      <alignment vertical="center"/>
    </xf>
    <xf numFmtId="183" fontId="7" fillId="0" borderId="29" xfId="0" applyNumberFormat="1" applyFont="1" applyFill="1" applyBorder="1" applyAlignment="1">
      <alignment vertical="center"/>
    </xf>
    <xf numFmtId="183" fontId="3" fillId="0" borderId="0" xfId="0" applyNumberFormat="1" applyFont="1" applyFill="1" applyBorder="1" applyAlignment="1">
      <alignment horizontal="left" vertical="center"/>
    </xf>
    <xf numFmtId="183" fontId="7" fillId="0" borderId="29" xfId="49" applyNumberFormat="1" applyFont="1" applyFill="1" applyBorder="1" applyAlignment="1">
      <alignment vertical="center"/>
    </xf>
    <xf numFmtId="183" fontId="3" fillId="0" borderId="36" xfId="49" applyNumberFormat="1" applyFont="1" applyFill="1" applyBorder="1" applyAlignment="1">
      <alignment vertical="center"/>
    </xf>
    <xf numFmtId="183" fontId="7" fillId="0" borderId="32" xfId="0" applyNumberFormat="1" applyFont="1" applyFill="1" applyBorder="1" applyAlignment="1">
      <alignment vertical="center"/>
    </xf>
    <xf numFmtId="183" fontId="7" fillId="0" borderId="30" xfId="49" applyNumberFormat="1" applyFont="1" applyFill="1" applyBorder="1" applyAlignment="1">
      <alignment vertical="center"/>
    </xf>
    <xf numFmtId="183" fontId="7" fillId="0" borderId="32" xfId="49" applyNumberFormat="1" applyFont="1" applyFill="1" applyBorder="1" applyAlignment="1">
      <alignment vertical="center"/>
    </xf>
    <xf numFmtId="183" fontId="7" fillId="0" borderId="31" xfId="0" applyNumberFormat="1" applyFont="1" applyFill="1" applyBorder="1" applyAlignment="1">
      <alignment vertical="center"/>
    </xf>
    <xf numFmtId="183" fontId="7" fillId="0" borderId="29" xfId="0" applyNumberFormat="1" applyFont="1" applyFill="1" applyBorder="1" applyAlignment="1">
      <alignment horizontal="right" vertical="center"/>
    </xf>
    <xf numFmtId="183" fontId="7" fillId="0" borderId="13" xfId="0" applyNumberFormat="1" applyFont="1" applyFill="1" applyBorder="1" applyAlignment="1">
      <alignment horizontal="center" vertical="center"/>
    </xf>
    <xf numFmtId="183" fontId="7" fillId="0" borderId="34" xfId="0" applyNumberFormat="1" applyFont="1" applyFill="1" applyBorder="1" applyAlignment="1">
      <alignment vertical="center"/>
    </xf>
    <xf numFmtId="183" fontId="3" fillId="0" borderId="29" xfId="0" applyNumberFormat="1" applyFont="1" applyFill="1" applyBorder="1" applyAlignment="1">
      <alignment vertical="center"/>
    </xf>
    <xf numFmtId="183" fontId="3" fillId="0" borderId="30" xfId="0" applyNumberFormat="1" applyFont="1" applyFill="1" applyBorder="1" applyAlignment="1">
      <alignment vertical="center"/>
    </xf>
    <xf numFmtId="183" fontId="7" fillId="0" borderId="13" xfId="0" applyNumberFormat="1" applyFont="1" applyFill="1" applyBorder="1" applyAlignment="1">
      <alignment vertical="center"/>
    </xf>
    <xf numFmtId="183" fontId="7" fillId="0" borderId="19" xfId="0" applyNumberFormat="1" applyFont="1" applyFill="1" applyBorder="1" applyAlignment="1">
      <alignment vertical="center"/>
    </xf>
    <xf numFmtId="183" fontId="7" fillId="0" borderId="34" xfId="0" applyNumberFormat="1" applyFont="1" applyFill="1" applyBorder="1" applyAlignment="1">
      <alignment horizontal="right" vertical="center"/>
    </xf>
    <xf numFmtId="183" fontId="7" fillId="0" borderId="30" xfId="0" applyNumberFormat="1" applyFont="1" applyFill="1" applyBorder="1" applyAlignment="1">
      <alignment horizontal="right" vertical="center"/>
    </xf>
    <xf numFmtId="183" fontId="7" fillId="0" borderId="13" xfId="0" applyNumberFormat="1" applyFont="1" applyBorder="1" applyAlignment="1">
      <alignment vertical="center"/>
    </xf>
    <xf numFmtId="183" fontId="7" fillId="0" borderId="34" xfId="49" applyNumberFormat="1" applyFont="1" applyFill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3" fillId="0" borderId="46" xfId="0" applyFont="1" applyBorder="1" applyAlignment="1">
      <alignment vertical="center"/>
    </xf>
    <xf numFmtId="183" fontId="7" fillId="0" borderId="45" xfId="0" applyNumberFormat="1" applyFont="1" applyBorder="1" applyAlignment="1">
      <alignment vertical="center"/>
    </xf>
    <xf numFmtId="183" fontId="7" fillId="0" borderId="12" xfId="0" applyNumberFormat="1" applyFont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38" fontId="3" fillId="0" borderId="37" xfId="49" applyFont="1" applyBorder="1" applyAlignment="1">
      <alignment horizontal="center" vertical="center"/>
    </xf>
    <xf numFmtId="38" fontId="3" fillId="0" borderId="50" xfId="49" applyFont="1" applyBorder="1" applyAlignment="1">
      <alignment horizontal="center" vertical="center"/>
    </xf>
    <xf numFmtId="183" fontId="3" fillId="0" borderId="49" xfId="0" applyNumberFormat="1" applyFont="1" applyFill="1" applyBorder="1" applyAlignment="1">
      <alignment horizontal="center" vertical="center"/>
    </xf>
    <xf numFmtId="183" fontId="3" fillId="0" borderId="50" xfId="0" applyNumberFormat="1" applyFont="1" applyFill="1" applyBorder="1" applyAlignment="1">
      <alignment horizontal="center" vertical="center"/>
    </xf>
    <xf numFmtId="183" fontId="0" fillId="0" borderId="0" xfId="0" applyNumberFormat="1" applyFont="1" applyFill="1" applyAlignment="1">
      <alignment horizontal="center" vertical="center"/>
    </xf>
    <xf numFmtId="183" fontId="3" fillId="0" borderId="51" xfId="0" applyNumberFormat="1" applyFont="1" applyFill="1" applyBorder="1" applyAlignment="1">
      <alignment horizontal="center" vertical="center"/>
    </xf>
    <xf numFmtId="183" fontId="7" fillId="0" borderId="13" xfId="49" applyNumberFormat="1" applyFont="1" applyBorder="1" applyAlignment="1">
      <alignment vertical="center"/>
    </xf>
    <xf numFmtId="0" fontId="3" fillId="0" borderId="36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3" fontId="3" fillId="0" borderId="49" xfId="0" applyNumberFormat="1" applyFont="1" applyFill="1" applyBorder="1" applyAlignment="1">
      <alignment horizontal="center" vertical="center"/>
    </xf>
    <xf numFmtId="184" fontId="3" fillId="0" borderId="11" xfId="49" applyNumberFormat="1" applyFont="1" applyFill="1" applyBorder="1" applyAlignment="1">
      <alignment horizontal="right" vertical="center"/>
    </xf>
    <xf numFmtId="184" fontId="3" fillId="0" borderId="15" xfId="49" applyNumberFormat="1" applyFont="1" applyFill="1" applyBorder="1" applyAlignment="1">
      <alignment horizontal="right" vertical="center"/>
    </xf>
    <xf numFmtId="184" fontId="3" fillId="0" borderId="10" xfId="49" applyNumberFormat="1" applyFont="1" applyFill="1" applyBorder="1" applyAlignment="1">
      <alignment horizontal="right" vertical="center"/>
    </xf>
    <xf numFmtId="183" fontId="7" fillId="0" borderId="13" xfId="49" applyNumberFormat="1" applyFont="1" applyFill="1" applyBorder="1" applyAlignment="1">
      <alignment vertical="center"/>
    </xf>
    <xf numFmtId="184" fontId="7" fillId="0" borderId="13" xfId="49" applyNumberFormat="1" applyFont="1" applyFill="1" applyBorder="1" applyAlignment="1">
      <alignment horizontal="right" vertical="center"/>
    </xf>
    <xf numFmtId="184" fontId="7" fillId="0" borderId="29" xfId="49" applyNumberFormat="1" applyFont="1" applyFill="1" applyBorder="1" applyAlignment="1">
      <alignment horizontal="right" vertical="center"/>
    </xf>
    <xf numFmtId="184" fontId="7" fillId="0" borderId="19" xfId="49" applyNumberFormat="1" applyFont="1" applyFill="1" applyBorder="1" applyAlignment="1">
      <alignment horizontal="right" vertical="center"/>
    </xf>
    <xf numFmtId="184" fontId="7" fillId="0" borderId="0" xfId="49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1" fillId="0" borderId="42" xfId="0" applyFont="1" applyFill="1" applyBorder="1" applyAlignment="1">
      <alignment horizontal="center" vertical="center"/>
    </xf>
    <xf numFmtId="183" fontId="3" fillId="0" borderId="38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 wrapText="1"/>
    </xf>
    <xf numFmtId="186" fontId="7" fillId="0" borderId="23" xfId="0" applyNumberFormat="1" applyFont="1" applyBorder="1" applyAlignment="1">
      <alignment horizontal="right" vertical="center"/>
    </xf>
    <xf numFmtId="183" fontId="3" fillId="0" borderId="47" xfId="0" applyNumberFormat="1" applyFont="1" applyBorder="1" applyAlignment="1">
      <alignment vertical="center"/>
    </xf>
    <xf numFmtId="183" fontId="3" fillId="0" borderId="47" xfId="49" applyNumberFormat="1" applyFont="1" applyBorder="1" applyAlignment="1">
      <alignment vertical="center"/>
    </xf>
    <xf numFmtId="183" fontId="7" fillId="0" borderId="47" xfId="49" applyNumberFormat="1" applyFont="1" applyBorder="1" applyAlignment="1">
      <alignment vertical="center"/>
    </xf>
    <xf numFmtId="186" fontId="3" fillId="0" borderId="36" xfId="0" applyNumberFormat="1" applyFont="1" applyBorder="1" applyAlignment="1">
      <alignment vertical="center"/>
    </xf>
    <xf numFmtId="186" fontId="3" fillId="0" borderId="46" xfId="0" applyNumberFormat="1" applyFont="1" applyBorder="1" applyAlignment="1">
      <alignment vertical="center"/>
    </xf>
    <xf numFmtId="186" fontId="3" fillId="0" borderId="11" xfId="0" applyNumberFormat="1" applyFont="1" applyBorder="1" applyAlignment="1">
      <alignment vertical="center"/>
    </xf>
    <xf numFmtId="186" fontId="3" fillId="0" borderId="13" xfId="0" applyNumberFormat="1" applyFont="1" applyBorder="1" applyAlignment="1">
      <alignment vertical="center"/>
    </xf>
    <xf numFmtId="183" fontId="3" fillId="0" borderId="19" xfId="0" applyNumberFormat="1" applyFont="1" applyBorder="1" applyAlignment="1">
      <alignment vertical="center"/>
    </xf>
    <xf numFmtId="183" fontId="7" fillId="0" borderId="13" xfId="0" applyNumberFormat="1" applyFont="1" applyBorder="1" applyAlignment="1">
      <alignment horizontal="right" vertical="center"/>
    </xf>
    <xf numFmtId="0" fontId="11" fillId="0" borderId="42" xfId="0" applyFont="1" applyBorder="1" applyAlignment="1">
      <alignment horizontal="center" vertical="center" wrapText="1"/>
    </xf>
    <xf numFmtId="38" fontId="3" fillId="0" borderId="37" xfId="49" applyFont="1" applyFill="1" applyBorder="1" applyAlignment="1">
      <alignment horizontal="center" vertical="center"/>
    </xf>
    <xf numFmtId="38" fontId="3" fillId="0" borderId="50" xfId="49" applyFont="1" applyFill="1" applyBorder="1" applyAlignment="1">
      <alignment horizontal="center" vertical="center"/>
    </xf>
    <xf numFmtId="38" fontId="3" fillId="0" borderId="21" xfId="49" applyFont="1" applyFill="1" applyBorder="1" applyAlignment="1">
      <alignment horizontal="center" vertical="center"/>
    </xf>
    <xf numFmtId="38" fontId="3" fillId="0" borderId="51" xfId="49" applyFont="1" applyFill="1" applyBorder="1" applyAlignment="1">
      <alignment horizontal="center" vertical="center"/>
    </xf>
    <xf numFmtId="38" fontId="3" fillId="0" borderId="20" xfId="49" applyFont="1" applyFill="1" applyBorder="1" applyAlignment="1">
      <alignment horizontal="center" vertical="center"/>
    </xf>
    <xf numFmtId="183" fontId="3" fillId="0" borderId="27" xfId="0" applyNumberFormat="1" applyFont="1" applyFill="1" applyBorder="1" applyAlignment="1">
      <alignment vertical="center"/>
    </xf>
    <xf numFmtId="183" fontId="7" fillId="0" borderId="31" xfId="49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83" fontId="3" fillId="0" borderId="13" xfId="49" applyNumberFormat="1" applyFont="1" applyFill="1" applyBorder="1" applyAlignment="1">
      <alignment vertical="center"/>
    </xf>
    <xf numFmtId="183" fontId="3" fillId="0" borderId="14" xfId="49" applyNumberFormat="1" applyFont="1" applyFill="1" applyBorder="1" applyAlignment="1">
      <alignment vertical="center"/>
    </xf>
    <xf numFmtId="183" fontId="3" fillId="0" borderId="33" xfId="49" applyNumberFormat="1" applyFont="1" applyFill="1" applyBorder="1" applyAlignment="1">
      <alignment vertical="center"/>
    </xf>
    <xf numFmtId="183" fontId="3" fillId="0" borderId="29" xfId="49" applyNumberFormat="1" applyFont="1" applyFill="1" applyBorder="1" applyAlignment="1">
      <alignment vertical="center"/>
    </xf>
    <xf numFmtId="183" fontId="3" fillId="0" borderId="34" xfId="49" applyNumberFormat="1" applyFont="1" applyFill="1" applyBorder="1" applyAlignment="1">
      <alignment vertical="center"/>
    </xf>
    <xf numFmtId="183" fontId="3" fillId="0" borderId="30" xfId="49" applyNumberFormat="1" applyFont="1" applyFill="1" applyBorder="1" applyAlignment="1">
      <alignment vertical="center"/>
    </xf>
    <xf numFmtId="186" fontId="3" fillId="0" borderId="52" xfId="49" applyNumberFormat="1" applyFont="1" applyBorder="1" applyAlignment="1">
      <alignment vertical="center"/>
    </xf>
    <xf numFmtId="183" fontId="7" fillId="0" borderId="12" xfId="49" applyNumberFormat="1" applyFont="1" applyBorder="1" applyAlignment="1">
      <alignment vertical="center"/>
    </xf>
    <xf numFmtId="186" fontId="3" fillId="0" borderId="11" xfId="49" applyNumberFormat="1" applyFont="1" applyBorder="1" applyAlignment="1">
      <alignment vertical="center"/>
    </xf>
    <xf numFmtId="186" fontId="3" fillId="0" borderId="13" xfId="49" applyNumberFormat="1" applyFont="1" applyBorder="1" applyAlignment="1">
      <alignment vertical="center"/>
    </xf>
    <xf numFmtId="187" fontId="3" fillId="0" borderId="23" xfId="0" applyNumberFormat="1" applyFont="1" applyFill="1" applyBorder="1" applyAlignment="1">
      <alignment vertical="center"/>
    </xf>
    <xf numFmtId="187" fontId="3" fillId="0" borderId="38" xfId="0" applyNumberFormat="1" applyFont="1" applyFill="1" applyBorder="1" applyAlignment="1">
      <alignment vertical="center"/>
    </xf>
    <xf numFmtId="187" fontId="3" fillId="0" borderId="17" xfId="0" applyNumberFormat="1" applyFont="1" applyFill="1" applyBorder="1" applyAlignment="1">
      <alignment vertical="center"/>
    </xf>
    <xf numFmtId="187" fontId="7" fillId="0" borderId="3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35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53" xfId="0" applyFont="1" applyFill="1" applyBorder="1" applyAlignment="1">
      <alignment vertical="center"/>
    </xf>
    <xf numFmtId="0" fontId="2" fillId="0" borderId="53" xfId="0" applyFont="1" applyFill="1" applyBorder="1" applyAlignment="1">
      <alignment vertical="center" wrapText="1"/>
    </xf>
    <xf numFmtId="0" fontId="3" fillId="0" borderId="54" xfId="0" applyFont="1" applyFill="1" applyBorder="1" applyAlignment="1">
      <alignment vertical="center"/>
    </xf>
    <xf numFmtId="0" fontId="3" fillId="0" borderId="45" xfId="0" applyFont="1" applyFill="1" applyBorder="1" applyAlignment="1">
      <alignment vertical="center"/>
    </xf>
    <xf numFmtId="0" fontId="3" fillId="0" borderId="55" xfId="0" applyFont="1" applyFill="1" applyBorder="1" applyAlignment="1">
      <alignment vertical="center" wrapText="1"/>
    </xf>
    <xf numFmtId="0" fontId="3" fillId="0" borderId="56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57" xfId="0" applyFont="1" applyFill="1" applyBorder="1" applyAlignment="1">
      <alignment vertical="center"/>
    </xf>
    <xf numFmtId="0" fontId="3" fillId="0" borderId="58" xfId="0" applyFont="1" applyFill="1" applyBorder="1" applyAlignment="1">
      <alignment vertical="center"/>
    </xf>
    <xf numFmtId="0" fontId="3" fillId="0" borderId="57" xfId="0" applyFont="1" applyFill="1" applyBorder="1" applyAlignment="1">
      <alignment vertical="center"/>
    </xf>
    <xf numFmtId="0" fontId="3" fillId="0" borderId="59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83" fontId="3" fillId="0" borderId="36" xfId="49" applyNumberFormat="1" applyFont="1" applyFill="1" applyBorder="1" applyAlignment="1">
      <alignment horizontal="center" vertical="center"/>
    </xf>
    <xf numFmtId="183" fontId="3" fillId="0" borderId="11" xfId="49" applyNumberFormat="1" applyFont="1" applyFill="1" applyBorder="1" applyAlignment="1">
      <alignment horizontal="center" vertical="center"/>
    </xf>
    <xf numFmtId="183" fontId="7" fillId="0" borderId="13" xfId="49" applyNumberFormat="1" applyFont="1" applyFill="1" applyBorder="1" applyAlignment="1">
      <alignment horizontal="center" vertical="center"/>
    </xf>
    <xf numFmtId="187" fontId="7" fillId="0" borderId="0" xfId="0" applyNumberFormat="1" applyFont="1" applyFill="1" applyBorder="1" applyAlignment="1">
      <alignment vertical="center"/>
    </xf>
    <xf numFmtId="187" fontId="3" fillId="0" borderId="24" xfId="0" applyNumberFormat="1" applyFont="1" applyFill="1" applyBorder="1" applyAlignment="1">
      <alignment vertical="center"/>
    </xf>
    <xf numFmtId="187" fontId="3" fillId="0" borderId="15" xfId="0" applyNumberFormat="1" applyFont="1" applyFill="1" applyBorder="1" applyAlignment="1">
      <alignment vertical="center"/>
    </xf>
    <xf numFmtId="187" fontId="7" fillId="0" borderId="29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60" xfId="0" applyFont="1" applyFill="1" applyBorder="1" applyAlignment="1">
      <alignment/>
    </xf>
    <xf numFmtId="0" fontId="2" fillId="0" borderId="61" xfId="0" applyFont="1" applyFill="1" applyBorder="1" applyAlignment="1">
      <alignment horizontal="center" vertical="center" wrapText="1"/>
    </xf>
    <xf numFmtId="41" fontId="0" fillId="0" borderId="0" xfId="0" applyNumberFormat="1" applyFont="1" applyFill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187" fontId="3" fillId="0" borderId="11" xfId="0" applyNumberFormat="1" applyFont="1" applyFill="1" applyBorder="1" applyAlignment="1">
      <alignment vertical="center" wrapText="1"/>
    </xf>
    <xf numFmtId="183" fontId="3" fillId="0" borderId="14" xfId="0" applyNumberFormat="1" applyFont="1" applyFill="1" applyBorder="1" applyAlignment="1">
      <alignment vertical="center"/>
    </xf>
    <xf numFmtId="183" fontId="3" fillId="0" borderId="13" xfId="0" applyNumberFormat="1" applyFont="1" applyFill="1" applyBorder="1" applyAlignment="1">
      <alignment vertical="center"/>
    </xf>
    <xf numFmtId="183" fontId="2" fillId="0" borderId="20" xfId="0" applyNumberFormat="1" applyFont="1" applyFill="1" applyBorder="1" applyAlignment="1">
      <alignment horizontal="center" vertical="center"/>
    </xf>
    <xf numFmtId="183" fontId="3" fillId="0" borderId="34" xfId="0" applyNumberFormat="1" applyFont="1" applyFill="1" applyBorder="1" applyAlignment="1">
      <alignment vertical="center"/>
    </xf>
    <xf numFmtId="183" fontId="0" fillId="0" borderId="0" xfId="0" applyNumberFormat="1" applyFont="1" applyFill="1" applyAlignment="1">
      <alignment vertical="center"/>
    </xf>
    <xf numFmtId="183" fontId="4" fillId="0" borderId="0" xfId="0" applyNumberFormat="1" applyFont="1" applyFill="1" applyAlignment="1">
      <alignment horizontal="center" vertical="center"/>
    </xf>
    <xf numFmtId="183" fontId="3" fillId="0" borderId="42" xfId="0" applyNumberFormat="1" applyFont="1" applyFill="1" applyBorder="1" applyAlignment="1">
      <alignment horizontal="center" vertical="center"/>
    </xf>
    <xf numFmtId="183" fontId="7" fillId="0" borderId="11" xfId="0" applyNumberFormat="1" applyFont="1" applyFill="1" applyBorder="1" applyAlignment="1">
      <alignment horizontal="center" vertical="center"/>
    </xf>
    <xf numFmtId="183" fontId="7" fillId="0" borderId="12" xfId="0" applyNumberFormat="1" applyFont="1" applyFill="1" applyBorder="1" applyAlignment="1">
      <alignment vertical="center"/>
    </xf>
    <xf numFmtId="183" fontId="7" fillId="0" borderId="17" xfId="0" applyNumberFormat="1" applyFont="1" applyFill="1" applyBorder="1" applyAlignment="1">
      <alignment vertical="center"/>
    </xf>
    <xf numFmtId="183" fontId="7" fillId="0" borderId="11" xfId="0" applyNumberFormat="1" applyFont="1" applyFill="1" applyBorder="1" applyAlignment="1">
      <alignment vertical="center"/>
    </xf>
    <xf numFmtId="183" fontId="7" fillId="0" borderId="15" xfId="0" applyNumberFormat="1" applyFont="1" applyFill="1" applyBorder="1" applyAlignment="1">
      <alignment vertical="center"/>
    </xf>
    <xf numFmtId="183" fontId="7" fillId="0" borderId="10" xfId="0" applyNumberFormat="1" applyFont="1" applyFill="1" applyBorder="1" applyAlignment="1">
      <alignment vertical="center"/>
    </xf>
    <xf numFmtId="183" fontId="7" fillId="0" borderId="15" xfId="0" applyNumberFormat="1" applyFont="1" applyFill="1" applyBorder="1" applyAlignment="1">
      <alignment horizontal="right" vertical="center"/>
    </xf>
    <xf numFmtId="183" fontId="7" fillId="0" borderId="10" xfId="0" applyNumberFormat="1" applyFont="1" applyFill="1" applyBorder="1" applyAlignment="1">
      <alignment horizontal="right" vertical="center"/>
    </xf>
    <xf numFmtId="183" fontId="3" fillId="0" borderId="46" xfId="0" applyNumberFormat="1" applyFont="1" applyFill="1" applyBorder="1" applyAlignment="1">
      <alignment horizontal="center" vertical="center"/>
    </xf>
    <xf numFmtId="183" fontId="3" fillId="0" borderId="46" xfId="0" applyNumberFormat="1" applyFont="1" applyFill="1" applyBorder="1" applyAlignment="1">
      <alignment vertical="center"/>
    </xf>
    <xf numFmtId="183" fontId="3" fillId="0" borderId="56" xfId="0" applyNumberFormat="1" applyFont="1" applyFill="1" applyBorder="1" applyAlignment="1">
      <alignment vertical="center"/>
    </xf>
    <xf numFmtId="183" fontId="3" fillId="0" borderId="40" xfId="0" applyNumberFormat="1" applyFont="1" applyFill="1" applyBorder="1" applyAlignment="1">
      <alignment horizontal="right" vertical="center"/>
    </xf>
    <xf numFmtId="183" fontId="3" fillId="0" borderId="56" xfId="0" applyNumberFormat="1" applyFont="1" applyFill="1" applyBorder="1" applyAlignment="1">
      <alignment horizontal="right" vertical="center"/>
    </xf>
    <xf numFmtId="183" fontId="7" fillId="0" borderId="62" xfId="0" applyNumberFormat="1" applyFont="1" applyFill="1" applyBorder="1" applyAlignment="1">
      <alignment horizontal="center" vertical="center"/>
    </xf>
    <xf numFmtId="183" fontId="7" fillId="0" borderId="62" xfId="0" applyNumberFormat="1" applyFont="1" applyFill="1" applyBorder="1" applyAlignment="1">
      <alignment vertical="center"/>
    </xf>
    <xf numFmtId="183" fontId="7" fillId="0" borderId="63" xfId="0" applyNumberFormat="1" applyFont="1" applyFill="1" applyBorder="1" applyAlignment="1">
      <alignment vertical="center"/>
    </xf>
    <xf numFmtId="183" fontId="7" fillId="0" borderId="58" xfId="0" applyNumberFormat="1" applyFont="1" applyFill="1" applyBorder="1" applyAlignment="1">
      <alignment vertical="center"/>
    </xf>
    <xf numFmtId="183" fontId="3" fillId="0" borderId="27" xfId="0" applyNumberFormat="1" applyFont="1" applyFill="1" applyBorder="1" applyAlignment="1">
      <alignment horizontal="right" vertical="center"/>
    </xf>
    <xf numFmtId="183" fontId="3" fillId="0" borderId="0" xfId="0" applyNumberFormat="1" applyFont="1" applyFill="1" applyAlignment="1">
      <alignment/>
    </xf>
    <xf numFmtId="0" fontId="15" fillId="0" borderId="0" xfId="0" applyFont="1" applyFill="1" applyAlignment="1">
      <alignment vertical="center"/>
    </xf>
    <xf numFmtId="184" fontId="7" fillId="0" borderId="13" xfId="49" applyNumberFormat="1" applyFont="1" applyFill="1" applyBorder="1" applyAlignment="1">
      <alignment vertical="center"/>
    </xf>
    <xf numFmtId="184" fontId="7" fillId="0" borderId="14" xfId="0" applyNumberFormat="1" applyFont="1" applyFill="1" applyBorder="1" applyAlignment="1">
      <alignment vertical="center"/>
    </xf>
    <xf numFmtId="184" fontId="7" fillId="0" borderId="13" xfId="0" applyNumberFormat="1" applyFont="1" applyFill="1" applyBorder="1" applyAlignment="1">
      <alignment vertical="center"/>
    </xf>
    <xf numFmtId="202" fontId="7" fillId="0" borderId="29" xfId="49" applyNumberFormat="1" applyFont="1" applyBorder="1" applyAlignment="1">
      <alignment horizontal="right" vertical="center" shrinkToFit="1"/>
    </xf>
    <xf numFmtId="202" fontId="7" fillId="0" borderId="30" xfId="49" applyNumberFormat="1" applyFont="1" applyBorder="1" applyAlignment="1">
      <alignment horizontal="right" vertical="center" shrinkToFit="1"/>
    </xf>
    <xf numFmtId="202" fontId="13" fillId="0" borderId="29" xfId="0" applyNumberFormat="1" applyFont="1" applyFill="1" applyBorder="1" applyAlignment="1">
      <alignment horizontal="right" vertical="center" shrinkToFit="1"/>
    </xf>
    <xf numFmtId="202" fontId="13" fillId="0" borderId="30" xfId="0" applyNumberFormat="1" applyFont="1" applyFill="1" applyBorder="1" applyAlignment="1">
      <alignment horizontal="right" vertical="center" shrinkToFit="1"/>
    </xf>
    <xf numFmtId="202" fontId="7" fillId="0" borderId="29" xfId="0" applyNumberFormat="1" applyFont="1" applyFill="1" applyBorder="1" applyAlignment="1">
      <alignment horizontal="right" vertical="center" shrinkToFit="1"/>
    </xf>
    <xf numFmtId="202" fontId="7" fillId="0" borderId="30" xfId="0" applyNumberFormat="1" applyFont="1" applyFill="1" applyBorder="1" applyAlignment="1">
      <alignment horizontal="right" vertical="center" shrinkToFit="1"/>
    </xf>
    <xf numFmtId="38" fontId="16" fillId="0" borderId="0" xfId="49" applyFont="1" applyAlignment="1">
      <alignment vertical="center"/>
    </xf>
    <xf numFmtId="0" fontId="16" fillId="0" borderId="0" xfId="0" applyFont="1" applyAlignment="1">
      <alignment vertical="center"/>
    </xf>
    <xf numFmtId="183" fontId="16" fillId="0" borderId="0" xfId="49" applyNumberFormat="1" applyFont="1" applyFill="1" applyAlignment="1">
      <alignment vertical="center"/>
    </xf>
    <xf numFmtId="183" fontId="16" fillId="0" borderId="11" xfId="0" applyNumberFormat="1" applyFont="1" applyFill="1" applyBorder="1" applyAlignment="1">
      <alignment vertical="center"/>
    </xf>
    <xf numFmtId="183" fontId="16" fillId="0" borderId="15" xfId="0" applyNumberFormat="1" applyFont="1" applyFill="1" applyBorder="1" applyAlignment="1">
      <alignment vertical="center"/>
    </xf>
    <xf numFmtId="183" fontId="16" fillId="0" borderId="17" xfId="0" applyNumberFormat="1" applyFont="1" applyFill="1" applyBorder="1" applyAlignment="1">
      <alignment vertical="center"/>
    </xf>
    <xf numFmtId="183" fontId="16" fillId="0" borderId="0" xfId="0" applyNumberFormat="1" applyFont="1" applyFill="1" applyBorder="1" applyAlignment="1">
      <alignment vertical="center"/>
    </xf>
    <xf numFmtId="183" fontId="16" fillId="0" borderId="12" xfId="0" applyNumberFormat="1" applyFont="1" applyFill="1" applyBorder="1" applyAlignment="1">
      <alignment vertical="center"/>
    </xf>
    <xf numFmtId="183" fontId="16" fillId="0" borderId="50" xfId="0" applyNumberFormat="1" applyFont="1" applyFill="1" applyBorder="1" applyAlignment="1">
      <alignment horizontal="center" vertical="center"/>
    </xf>
    <xf numFmtId="183" fontId="16" fillId="0" borderId="21" xfId="0" applyNumberFormat="1" applyFont="1" applyFill="1" applyBorder="1" applyAlignment="1">
      <alignment horizontal="center" vertical="center"/>
    </xf>
    <xf numFmtId="183" fontId="16" fillId="0" borderId="20" xfId="0" applyNumberFormat="1" applyFont="1" applyFill="1" applyBorder="1" applyAlignment="1">
      <alignment horizontal="center" vertical="center"/>
    </xf>
    <xf numFmtId="183" fontId="16" fillId="0" borderId="16" xfId="0" applyNumberFormat="1" applyFont="1" applyFill="1" applyBorder="1" applyAlignment="1">
      <alignment vertical="center"/>
    </xf>
    <xf numFmtId="183" fontId="17" fillId="0" borderId="13" xfId="0" applyNumberFormat="1" applyFont="1" applyFill="1" applyBorder="1" applyAlignment="1">
      <alignment vertical="center"/>
    </xf>
    <xf numFmtId="183" fontId="17" fillId="0" borderId="29" xfId="0" applyNumberFormat="1" applyFont="1" applyFill="1" applyBorder="1" applyAlignment="1">
      <alignment vertical="center"/>
    </xf>
    <xf numFmtId="183" fontId="17" fillId="0" borderId="30" xfId="0" applyNumberFormat="1" applyFont="1" applyFill="1" applyBorder="1" applyAlignment="1">
      <alignment vertical="center"/>
    </xf>
    <xf numFmtId="183" fontId="17" fillId="0" borderId="34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183" fontId="16" fillId="0" borderId="18" xfId="0" applyNumberFormat="1" applyFont="1" applyFill="1" applyBorder="1" applyAlignment="1">
      <alignment horizontal="center" vertical="center"/>
    </xf>
    <xf numFmtId="183" fontId="16" fillId="0" borderId="49" xfId="0" applyNumberFormat="1" applyFont="1" applyFill="1" applyBorder="1" applyAlignment="1">
      <alignment horizontal="center" vertical="center"/>
    </xf>
    <xf numFmtId="183" fontId="16" fillId="0" borderId="37" xfId="0" applyNumberFormat="1" applyFont="1" applyFill="1" applyBorder="1" applyAlignment="1">
      <alignment horizontal="center" vertical="center"/>
    </xf>
    <xf numFmtId="183" fontId="18" fillId="0" borderId="0" xfId="49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right" vertical="center"/>
    </xf>
    <xf numFmtId="183" fontId="16" fillId="0" borderId="49" xfId="49" applyNumberFormat="1" applyFont="1" applyFill="1" applyBorder="1" applyAlignment="1">
      <alignment horizontal="center" vertical="center"/>
    </xf>
    <xf numFmtId="183" fontId="16" fillId="0" borderId="21" xfId="49" applyNumberFormat="1" applyFont="1" applyFill="1" applyBorder="1" applyAlignment="1">
      <alignment horizontal="center" vertical="center"/>
    </xf>
    <xf numFmtId="183" fontId="16" fillId="0" borderId="51" xfId="49" applyNumberFormat="1" applyFont="1" applyFill="1" applyBorder="1" applyAlignment="1">
      <alignment horizontal="center" vertical="center"/>
    </xf>
    <xf numFmtId="183" fontId="16" fillId="0" borderId="20" xfId="49" applyNumberFormat="1" applyFont="1" applyFill="1" applyBorder="1" applyAlignment="1">
      <alignment horizontal="center" vertical="center"/>
    </xf>
    <xf numFmtId="183" fontId="16" fillId="0" borderId="18" xfId="49" applyNumberFormat="1" applyFont="1" applyFill="1" applyBorder="1" applyAlignment="1">
      <alignment horizontal="center" vertical="center"/>
    </xf>
    <xf numFmtId="183" fontId="16" fillId="0" borderId="11" xfId="49" applyNumberFormat="1" applyFont="1" applyFill="1" applyBorder="1" applyAlignment="1">
      <alignment vertical="center"/>
    </xf>
    <xf numFmtId="183" fontId="16" fillId="0" borderId="15" xfId="49" applyNumberFormat="1" applyFont="1" applyFill="1" applyBorder="1" applyAlignment="1">
      <alignment vertical="center"/>
    </xf>
    <xf numFmtId="183" fontId="16" fillId="0" borderId="16" xfId="49" applyNumberFormat="1" applyFont="1" applyFill="1" applyBorder="1" applyAlignment="1">
      <alignment vertical="center"/>
    </xf>
    <xf numFmtId="183" fontId="16" fillId="0" borderId="17" xfId="49" applyNumberFormat="1" applyFont="1" applyFill="1" applyBorder="1" applyAlignment="1">
      <alignment vertical="center"/>
    </xf>
    <xf numFmtId="183" fontId="16" fillId="0" borderId="11" xfId="49" applyNumberFormat="1" applyFont="1" applyFill="1" applyBorder="1" applyAlignment="1">
      <alignment horizontal="center" vertical="center"/>
    </xf>
    <xf numFmtId="183" fontId="17" fillId="0" borderId="13" xfId="49" applyNumberFormat="1" applyFont="1" applyFill="1" applyBorder="1" applyAlignment="1">
      <alignment horizontal="center" vertical="center"/>
    </xf>
    <xf numFmtId="183" fontId="17" fillId="0" borderId="13" xfId="49" applyNumberFormat="1" applyFont="1" applyFill="1" applyBorder="1" applyAlignment="1">
      <alignment vertical="center"/>
    </xf>
    <xf numFmtId="183" fontId="17" fillId="0" borderId="29" xfId="49" applyNumberFormat="1" applyFont="1" applyFill="1" applyBorder="1" applyAlignment="1">
      <alignment vertical="center"/>
    </xf>
    <xf numFmtId="183" fontId="17" fillId="0" borderId="34" xfId="49" applyNumberFormat="1" applyFont="1" applyFill="1" applyBorder="1" applyAlignment="1">
      <alignment vertical="center"/>
    </xf>
    <xf numFmtId="183" fontId="17" fillId="0" borderId="30" xfId="49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83" fontId="17" fillId="0" borderId="0" xfId="49" applyNumberFormat="1" applyFont="1" applyFill="1" applyBorder="1" applyAlignment="1">
      <alignment vertical="center"/>
    </xf>
    <xf numFmtId="183" fontId="16" fillId="0" borderId="0" xfId="49" applyNumberFormat="1" applyFont="1" applyFill="1" applyAlignment="1">
      <alignment horizontal="center" vertical="center"/>
    </xf>
    <xf numFmtId="183" fontId="16" fillId="0" borderId="37" xfId="49" applyNumberFormat="1" applyFont="1" applyFill="1" applyBorder="1" applyAlignment="1">
      <alignment horizontal="center" vertical="center"/>
    </xf>
    <xf numFmtId="183" fontId="16" fillId="0" borderId="50" xfId="49" applyNumberFormat="1" applyFont="1" applyFill="1" applyBorder="1" applyAlignment="1">
      <alignment horizontal="center" vertical="center"/>
    </xf>
    <xf numFmtId="183" fontId="16" fillId="0" borderId="0" xfId="49" applyNumberFormat="1" applyFont="1" applyFill="1" applyBorder="1" applyAlignment="1">
      <alignment vertical="center"/>
    </xf>
    <xf numFmtId="183" fontId="16" fillId="0" borderId="27" xfId="49" applyNumberFormat="1" applyFont="1" applyFill="1" applyBorder="1" applyAlignment="1">
      <alignment vertical="center"/>
    </xf>
    <xf numFmtId="183" fontId="16" fillId="0" borderId="12" xfId="49" applyNumberFormat="1" applyFont="1" applyFill="1" applyBorder="1" applyAlignment="1">
      <alignment vertical="center"/>
    </xf>
    <xf numFmtId="183" fontId="16" fillId="0" borderId="25" xfId="49" applyNumberFormat="1" applyFont="1" applyFill="1" applyBorder="1" applyAlignment="1">
      <alignment vertical="center"/>
    </xf>
    <xf numFmtId="183" fontId="16" fillId="0" borderId="23" xfId="49" applyNumberFormat="1" applyFont="1" applyFill="1" applyBorder="1" applyAlignment="1">
      <alignment vertical="center"/>
    </xf>
    <xf numFmtId="183" fontId="16" fillId="0" borderId="10" xfId="49" applyNumberFormat="1" applyFont="1" applyFill="1" applyBorder="1" applyAlignment="1">
      <alignment vertical="center"/>
    </xf>
    <xf numFmtId="183" fontId="17" fillId="0" borderId="14" xfId="49" applyNumberFormat="1" applyFont="1" applyFill="1" applyBorder="1" applyAlignment="1">
      <alignment vertical="center"/>
    </xf>
    <xf numFmtId="183" fontId="17" fillId="0" borderId="19" xfId="49" applyNumberFormat="1" applyFont="1" applyFill="1" applyBorder="1" applyAlignment="1">
      <alignment vertical="center"/>
    </xf>
    <xf numFmtId="183" fontId="17" fillId="0" borderId="31" xfId="49" applyNumberFormat="1" applyFont="1" applyFill="1" applyBorder="1" applyAlignment="1">
      <alignment vertical="center"/>
    </xf>
    <xf numFmtId="183" fontId="16" fillId="0" borderId="62" xfId="49" applyNumberFormat="1" applyFont="1" applyFill="1" applyBorder="1" applyAlignment="1">
      <alignment vertical="center"/>
    </xf>
    <xf numFmtId="183" fontId="16" fillId="0" borderId="46" xfId="49" applyNumberFormat="1" applyFont="1" applyFill="1" applyBorder="1" applyAlignment="1">
      <alignment vertical="center"/>
    </xf>
    <xf numFmtId="183" fontId="16" fillId="0" borderId="45" xfId="49" applyNumberFormat="1" applyFont="1" applyFill="1" applyBorder="1" applyAlignment="1">
      <alignment vertical="center"/>
    </xf>
    <xf numFmtId="183" fontId="16" fillId="0" borderId="22" xfId="49" applyNumberFormat="1" applyFont="1" applyFill="1" applyBorder="1" applyAlignment="1">
      <alignment vertical="center"/>
    </xf>
    <xf numFmtId="183" fontId="16" fillId="0" borderId="36" xfId="49" applyNumberFormat="1" applyFont="1" applyFill="1" applyBorder="1" applyAlignment="1">
      <alignment vertical="center"/>
    </xf>
    <xf numFmtId="183" fontId="16" fillId="0" borderId="24" xfId="49" applyNumberFormat="1" applyFont="1" applyFill="1" applyBorder="1" applyAlignment="1">
      <alignment vertical="center"/>
    </xf>
    <xf numFmtId="183" fontId="16" fillId="0" borderId="39" xfId="49" applyNumberFormat="1" applyFont="1" applyFill="1" applyBorder="1" applyAlignment="1">
      <alignment vertical="center"/>
    </xf>
    <xf numFmtId="183" fontId="16" fillId="0" borderId="64" xfId="49" applyNumberFormat="1" applyFont="1" applyFill="1" applyBorder="1" applyAlignment="1">
      <alignment vertical="center"/>
    </xf>
    <xf numFmtId="183" fontId="16" fillId="0" borderId="65" xfId="49" applyNumberFormat="1" applyFont="1" applyFill="1" applyBorder="1" applyAlignment="1">
      <alignment vertical="center"/>
    </xf>
    <xf numFmtId="183" fontId="16" fillId="0" borderId="66" xfId="49" applyNumberFormat="1" applyFont="1" applyFill="1" applyBorder="1" applyAlignment="1">
      <alignment vertical="center"/>
    </xf>
    <xf numFmtId="183" fontId="16" fillId="0" borderId="67" xfId="49" applyNumberFormat="1" applyFont="1" applyFill="1" applyBorder="1" applyAlignment="1">
      <alignment vertical="center"/>
    </xf>
    <xf numFmtId="183" fontId="16" fillId="0" borderId="54" xfId="49" applyNumberFormat="1" applyFont="1" applyFill="1" applyBorder="1" applyAlignment="1">
      <alignment vertical="center"/>
    </xf>
    <xf numFmtId="183" fontId="16" fillId="0" borderId="53" xfId="49" applyNumberFormat="1" applyFont="1" applyFill="1" applyBorder="1" applyAlignment="1">
      <alignment vertical="center"/>
    </xf>
    <xf numFmtId="183" fontId="16" fillId="0" borderId="40" xfId="49" applyNumberFormat="1" applyFont="1" applyFill="1" applyBorder="1" applyAlignment="1">
      <alignment vertical="center"/>
    </xf>
    <xf numFmtId="183" fontId="16" fillId="0" borderId="68" xfId="49" applyNumberFormat="1" applyFont="1" applyFill="1" applyBorder="1" applyAlignment="1">
      <alignment vertical="center"/>
    </xf>
    <xf numFmtId="183" fontId="16" fillId="0" borderId="69" xfId="49" applyNumberFormat="1" applyFont="1" applyFill="1" applyBorder="1" applyAlignment="1">
      <alignment vertical="center"/>
    </xf>
    <xf numFmtId="183" fontId="16" fillId="0" borderId="26" xfId="49" applyNumberFormat="1" applyFont="1" applyFill="1" applyBorder="1" applyAlignment="1">
      <alignment vertical="center"/>
    </xf>
    <xf numFmtId="183" fontId="16" fillId="0" borderId="57" xfId="49" applyNumberFormat="1" applyFont="1" applyFill="1" applyBorder="1" applyAlignment="1">
      <alignment vertical="center"/>
    </xf>
    <xf numFmtId="183" fontId="16" fillId="0" borderId="70" xfId="49" applyNumberFormat="1" applyFont="1" applyFill="1" applyBorder="1" applyAlignment="1">
      <alignment vertical="center"/>
    </xf>
    <xf numFmtId="183" fontId="16" fillId="0" borderId="63" xfId="49" applyNumberFormat="1" applyFont="1" applyFill="1" applyBorder="1" applyAlignment="1">
      <alignment vertical="center"/>
    </xf>
    <xf numFmtId="183" fontId="16" fillId="0" borderId="71" xfId="49" applyNumberFormat="1" applyFont="1" applyFill="1" applyBorder="1" applyAlignment="1">
      <alignment vertical="center"/>
    </xf>
    <xf numFmtId="183" fontId="16" fillId="0" borderId="72" xfId="49" applyNumberFormat="1" applyFont="1" applyFill="1" applyBorder="1" applyAlignment="1">
      <alignment vertical="center"/>
    </xf>
    <xf numFmtId="183" fontId="16" fillId="0" borderId="58" xfId="49" applyNumberFormat="1" applyFont="1" applyFill="1" applyBorder="1" applyAlignment="1">
      <alignment vertical="center"/>
    </xf>
    <xf numFmtId="183" fontId="16" fillId="0" borderId="59" xfId="49" applyNumberFormat="1" applyFont="1" applyFill="1" applyBorder="1" applyAlignment="1">
      <alignment vertical="center"/>
    </xf>
    <xf numFmtId="183" fontId="16" fillId="0" borderId="43" xfId="49" applyNumberFormat="1" applyFont="1" applyFill="1" applyBorder="1" applyAlignment="1">
      <alignment horizontal="center" vertical="center"/>
    </xf>
    <xf numFmtId="183" fontId="16" fillId="0" borderId="73" xfId="49" applyNumberFormat="1" applyFont="1" applyFill="1" applyBorder="1" applyAlignment="1">
      <alignment vertical="center"/>
    </xf>
    <xf numFmtId="183" fontId="16" fillId="0" borderId="13" xfId="49" applyNumberFormat="1" applyFont="1" applyFill="1" applyBorder="1" applyAlignment="1">
      <alignment vertical="center"/>
    </xf>
    <xf numFmtId="183" fontId="16" fillId="0" borderId="14" xfId="49" applyNumberFormat="1" applyFont="1" applyFill="1" applyBorder="1" applyAlignment="1">
      <alignment vertical="center"/>
    </xf>
    <xf numFmtId="183" fontId="16" fillId="0" borderId="30" xfId="49" applyNumberFormat="1" applyFont="1" applyFill="1" applyBorder="1" applyAlignment="1">
      <alignment vertical="center"/>
    </xf>
    <xf numFmtId="183" fontId="16" fillId="0" borderId="29" xfId="49" applyNumberFormat="1" applyFont="1" applyFill="1" applyBorder="1" applyAlignment="1">
      <alignment vertical="center"/>
    </xf>
    <xf numFmtId="183" fontId="16" fillId="0" borderId="19" xfId="49" applyNumberFormat="1" applyFont="1" applyFill="1" applyBorder="1" applyAlignment="1">
      <alignment vertical="center"/>
    </xf>
    <xf numFmtId="183" fontId="16" fillId="0" borderId="31" xfId="49" applyNumberFormat="1" applyFont="1" applyFill="1" applyBorder="1" applyAlignment="1">
      <alignment vertical="center"/>
    </xf>
    <xf numFmtId="183" fontId="16" fillId="0" borderId="73" xfId="49" applyNumberFormat="1" applyFont="1" applyFill="1" applyBorder="1" applyAlignment="1">
      <alignment horizontal="center" vertical="center"/>
    </xf>
    <xf numFmtId="183" fontId="16" fillId="0" borderId="36" xfId="49" applyNumberFormat="1" applyFont="1" applyFill="1" applyBorder="1" applyAlignment="1">
      <alignment horizontal="right" vertical="center"/>
    </xf>
    <xf numFmtId="183" fontId="16" fillId="0" borderId="11" xfId="49" applyNumberFormat="1" applyFont="1" applyFill="1" applyBorder="1" applyAlignment="1">
      <alignment horizontal="right" vertical="center"/>
    </xf>
    <xf numFmtId="183" fontId="16" fillId="0" borderId="15" xfId="49" applyNumberFormat="1" applyFont="1" applyFill="1" applyBorder="1" applyAlignment="1">
      <alignment horizontal="right" vertical="center"/>
    </xf>
    <xf numFmtId="183" fontId="16" fillId="0" borderId="17" xfId="49" applyNumberFormat="1" applyFont="1" applyFill="1" applyBorder="1" applyAlignment="1">
      <alignment horizontal="right" vertical="center"/>
    </xf>
    <xf numFmtId="183" fontId="19" fillId="0" borderId="11" xfId="49" applyNumberFormat="1" applyFont="1" applyFill="1" applyBorder="1" applyAlignment="1">
      <alignment horizontal="center" vertical="center"/>
    </xf>
    <xf numFmtId="183" fontId="16" fillId="0" borderId="50" xfId="49" applyNumberFormat="1" applyFont="1" applyFill="1" applyBorder="1" applyAlignment="1">
      <alignment vertical="center"/>
    </xf>
    <xf numFmtId="183" fontId="16" fillId="0" borderId="21" xfId="49" applyNumberFormat="1" applyFont="1" applyFill="1" applyBorder="1" applyAlignment="1">
      <alignment vertical="center"/>
    </xf>
    <xf numFmtId="183" fontId="16" fillId="0" borderId="20" xfId="49" applyNumberFormat="1" applyFont="1" applyFill="1" applyBorder="1" applyAlignment="1">
      <alignment vertical="center"/>
    </xf>
    <xf numFmtId="183" fontId="16" fillId="0" borderId="18" xfId="49" applyNumberFormat="1" applyFont="1" applyFill="1" applyBorder="1" applyAlignment="1">
      <alignment vertical="center"/>
    </xf>
    <xf numFmtId="183" fontId="16" fillId="0" borderId="20" xfId="49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vertical="center"/>
    </xf>
    <xf numFmtId="183" fontId="16" fillId="0" borderId="0" xfId="0" applyNumberFormat="1" applyFont="1" applyFill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183" fontId="16" fillId="0" borderId="0" xfId="0" applyNumberFormat="1" applyFont="1" applyFill="1" applyBorder="1" applyAlignment="1">
      <alignment horizontal="center" vertical="center"/>
    </xf>
    <xf numFmtId="183" fontId="16" fillId="0" borderId="0" xfId="0" applyNumberFormat="1" applyFont="1" applyFill="1" applyBorder="1" applyAlignment="1">
      <alignment horizontal="center" vertical="center" wrapText="1"/>
    </xf>
    <xf numFmtId="183" fontId="16" fillId="0" borderId="10" xfId="0" applyNumberFormat="1" applyFont="1" applyFill="1" applyBorder="1" applyAlignment="1">
      <alignment vertical="center"/>
    </xf>
    <xf numFmtId="183" fontId="17" fillId="0" borderId="13" xfId="0" applyNumberFormat="1" applyFont="1" applyFill="1" applyBorder="1" applyAlignment="1">
      <alignment horizontal="center" vertical="center"/>
    </xf>
    <xf numFmtId="183" fontId="17" fillId="0" borderId="19" xfId="0" applyNumberFormat="1" applyFont="1" applyFill="1" applyBorder="1" applyAlignment="1">
      <alignment vertical="center"/>
    </xf>
    <xf numFmtId="183" fontId="17" fillId="0" borderId="0" xfId="0" applyNumberFormat="1" applyFont="1" applyFill="1" applyAlignment="1">
      <alignment vertical="center"/>
    </xf>
    <xf numFmtId="183" fontId="17" fillId="0" borderId="0" xfId="0" applyNumberFormat="1" applyFont="1" applyFill="1" applyBorder="1" applyAlignment="1">
      <alignment horizontal="center" vertical="center"/>
    </xf>
    <xf numFmtId="183" fontId="17" fillId="0" borderId="0" xfId="0" applyNumberFormat="1" applyFont="1" applyFill="1" applyBorder="1" applyAlignment="1">
      <alignment vertical="center"/>
    </xf>
    <xf numFmtId="183" fontId="16" fillId="0" borderId="15" xfId="0" applyNumberFormat="1" applyFont="1" applyFill="1" applyBorder="1" applyAlignment="1">
      <alignment horizontal="right" vertical="center"/>
    </xf>
    <xf numFmtId="183" fontId="16" fillId="0" borderId="10" xfId="0" applyNumberFormat="1" applyFont="1" applyFill="1" applyBorder="1" applyAlignment="1">
      <alignment horizontal="right" vertical="center"/>
    </xf>
    <xf numFmtId="183" fontId="16" fillId="0" borderId="17" xfId="0" applyNumberFormat="1" applyFont="1" applyFill="1" applyBorder="1" applyAlignment="1">
      <alignment horizontal="right" vertical="center"/>
    </xf>
    <xf numFmtId="183" fontId="16" fillId="0" borderId="0" xfId="0" applyNumberFormat="1" applyFont="1" applyFill="1" applyBorder="1" applyAlignment="1">
      <alignment horizontal="right" vertical="center"/>
    </xf>
    <xf numFmtId="183" fontId="17" fillId="0" borderId="14" xfId="0" applyNumberFormat="1" applyFont="1" applyFill="1" applyBorder="1" applyAlignment="1">
      <alignment horizontal="right" vertical="center"/>
    </xf>
    <xf numFmtId="183" fontId="17" fillId="0" borderId="30" xfId="0" applyNumberFormat="1" applyFont="1" applyFill="1" applyBorder="1" applyAlignment="1">
      <alignment horizontal="right" vertical="center"/>
    </xf>
    <xf numFmtId="183" fontId="17" fillId="0" borderId="29" xfId="0" applyNumberFormat="1" applyFont="1" applyFill="1" applyBorder="1" applyAlignment="1">
      <alignment horizontal="right" vertical="center"/>
    </xf>
    <xf numFmtId="183" fontId="17" fillId="0" borderId="19" xfId="0" applyNumberFormat="1" applyFont="1" applyFill="1" applyBorder="1" applyAlignment="1">
      <alignment horizontal="right" vertical="center"/>
    </xf>
    <xf numFmtId="183" fontId="17" fillId="0" borderId="0" xfId="0" applyNumberFormat="1" applyFont="1" applyFill="1" applyBorder="1" applyAlignment="1">
      <alignment horizontal="right" vertical="center"/>
    </xf>
    <xf numFmtId="183" fontId="16" fillId="0" borderId="25" xfId="0" applyNumberFormat="1" applyFont="1" applyFill="1" applyBorder="1" applyAlignment="1">
      <alignment vertical="center"/>
    </xf>
    <xf numFmtId="183" fontId="16" fillId="0" borderId="36" xfId="0" applyNumberFormat="1" applyFont="1" applyFill="1" applyBorder="1" applyAlignment="1">
      <alignment vertical="center"/>
    </xf>
    <xf numFmtId="183" fontId="17" fillId="0" borderId="31" xfId="0" applyNumberFormat="1" applyFont="1" applyFill="1" applyBorder="1" applyAlignment="1">
      <alignment vertical="center"/>
    </xf>
    <xf numFmtId="183" fontId="17" fillId="0" borderId="32" xfId="0" applyNumberFormat="1" applyFont="1" applyFill="1" applyBorder="1" applyAlignment="1">
      <alignment vertical="center"/>
    </xf>
    <xf numFmtId="183" fontId="16" fillId="0" borderId="14" xfId="0" applyNumberFormat="1" applyFont="1" applyFill="1" applyBorder="1" applyAlignment="1">
      <alignment vertical="center"/>
    </xf>
    <xf numFmtId="183" fontId="16" fillId="0" borderId="13" xfId="0" applyNumberFormat="1" applyFont="1" applyFill="1" applyBorder="1" applyAlignment="1">
      <alignment vertical="center"/>
    </xf>
    <xf numFmtId="183" fontId="16" fillId="0" borderId="29" xfId="0" applyNumberFormat="1" applyFont="1" applyFill="1" applyBorder="1" applyAlignment="1">
      <alignment vertical="center"/>
    </xf>
    <xf numFmtId="183" fontId="16" fillId="0" borderId="30" xfId="0" applyNumberFormat="1" applyFont="1" applyFill="1" applyBorder="1" applyAlignment="1">
      <alignment vertical="center"/>
    </xf>
    <xf numFmtId="183" fontId="16" fillId="0" borderId="31" xfId="0" applyNumberFormat="1" applyFont="1" applyFill="1" applyBorder="1" applyAlignment="1">
      <alignment vertical="center"/>
    </xf>
    <xf numFmtId="183" fontId="16" fillId="0" borderId="0" xfId="49" applyNumberFormat="1" applyFont="1" applyAlignment="1">
      <alignment vertical="center"/>
    </xf>
    <xf numFmtId="183" fontId="16" fillId="0" borderId="36" xfId="49" applyNumberFormat="1" applyFont="1" applyBorder="1" applyAlignment="1">
      <alignment horizontal="center" vertical="center"/>
    </xf>
    <xf numFmtId="183" fontId="16" fillId="0" borderId="16" xfId="0" applyNumberFormat="1" applyFont="1" applyFill="1" applyBorder="1" applyAlignment="1">
      <alignment horizontal="right" vertical="center"/>
    </xf>
    <xf numFmtId="183" fontId="16" fillId="0" borderId="25" xfId="0" applyNumberFormat="1" applyFont="1" applyFill="1" applyBorder="1" applyAlignment="1">
      <alignment horizontal="right" vertical="center"/>
    </xf>
    <xf numFmtId="183" fontId="16" fillId="0" borderId="11" xfId="49" applyNumberFormat="1" applyFont="1" applyBorder="1" applyAlignment="1">
      <alignment horizontal="center" vertical="center"/>
    </xf>
    <xf numFmtId="183" fontId="17" fillId="0" borderId="13" xfId="49" applyNumberFormat="1" applyFont="1" applyBorder="1" applyAlignment="1">
      <alignment horizontal="center" vertical="center"/>
    </xf>
    <xf numFmtId="183" fontId="17" fillId="0" borderId="34" xfId="0" applyNumberFormat="1" applyFont="1" applyFill="1" applyBorder="1" applyAlignment="1">
      <alignment horizontal="right" vertical="center"/>
    </xf>
    <xf numFmtId="183" fontId="17" fillId="0" borderId="32" xfId="0" applyNumberFormat="1" applyFont="1" applyFill="1" applyBorder="1" applyAlignment="1">
      <alignment horizontal="right" vertical="center"/>
    </xf>
    <xf numFmtId="183" fontId="16" fillId="0" borderId="11" xfId="0" applyNumberFormat="1" applyFont="1" applyFill="1" applyBorder="1" applyAlignment="1">
      <alignment horizontal="right" vertical="center"/>
    </xf>
    <xf numFmtId="183" fontId="17" fillId="0" borderId="13" xfId="0" applyNumberFormat="1" applyFont="1" applyFill="1" applyBorder="1" applyAlignment="1">
      <alignment horizontal="right" vertical="center"/>
    </xf>
    <xf numFmtId="183" fontId="17" fillId="0" borderId="31" xfId="0" applyNumberFormat="1" applyFont="1" applyFill="1" applyBorder="1" applyAlignment="1">
      <alignment horizontal="right" vertical="center"/>
    </xf>
    <xf numFmtId="183" fontId="16" fillId="0" borderId="28" xfId="0" applyNumberFormat="1" applyFont="1" applyFill="1" applyBorder="1" applyAlignment="1">
      <alignment vertical="center"/>
    </xf>
    <xf numFmtId="183" fontId="16" fillId="0" borderId="38" xfId="0" applyNumberFormat="1" applyFont="1" applyFill="1" applyBorder="1" applyAlignment="1">
      <alignment vertical="center"/>
    </xf>
    <xf numFmtId="183" fontId="16" fillId="0" borderId="24" xfId="0" applyNumberFormat="1" applyFont="1" applyFill="1" applyBorder="1" applyAlignment="1">
      <alignment vertical="center"/>
    </xf>
    <xf numFmtId="183" fontId="16" fillId="0" borderId="22" xfId="0" applyNumberFormat="1" applyFont="1" applyFill="1" applyBorder="1" applyAlignment="1">
      <alignment vertical="center"/>
    </xf>
    <xf numFmtId="183" fontId="16" fillId="0" borderId="26" xfId="0" applyNumberFormat="1" applyFont="1" applyFill="1" applyBorder="1" applyAlignment="1">
      <alignment vertical="center"/>
    </xf>
    <xf numFmtId="183" fontId="17" fillId="0" borderId="33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183" fontId="14" fillId="0" borderId="0" xfId="0" applyNumberFormat="1" applyFont="1" applyFill="1" applyBorder="1" applyAlignment="1">
      <alignment horizontal="center" vertical="center"/>
    </xf>
    <xf numFmtId="183" fontId="16" fillId="0" borderId="35" xfId="0" applyNumberFormat="1" applyFont="1" applyFill="1" applyBorder="1" applyAlignment="1">
      <alignment horizontal="left" vertical="center"/>
    </xf>
    <xf numFmtId="183" fontId="14" fillId="0" borderId="35" xfId="0" applyNumberFormat="1" applyFont="1" applyFill="1" applyBorder="1" applyAlignment="1">
      <alignment horizontal="left" vertical="center"/>
    </xf>
    <xf numFmtId="0" fontId="14" fillId="0" borderId="35" xfId="0" applyFont="1" applyFill="1" applyBorder="1" applyAlignment="1">
      <alignment horizontal="left" vertical="center"/>
    </xf>
    <xf numFmtId="183" fontId="17" fillId="0" borderId="14" xfId="0" applyNumberFormat="1" applyFont="1" applyFill="1" applyBorder="1" applyAlignment="1">
      <alignment vertical="center"/>
    </xf>
    <xf numFmtId="183" fontId="16" fillId="0" borderId="23" xfId="0" applyNumberFormat="1" applyFont="1" applyFill="1" applyBorder="1" applyAlignment="1">
      <alignment vertical="center"/>
    </xf>
    <xf numFmtId="183" fontId="16" fillId="0" borderId="39" xfId="0" applyNumberFormat="1" applyFont="1" applyFill="1" applyBorder="1" applyAlignment="1">
      <alignment vertical="center"/>
    </xf>
    <xf numFmtId="183" fontId="16" fillId="0" borderId="27" xfId="0" applyNumberFormat="1" applyFont="1" applyFill="1" applyBorder="1" applyAlignment="1">
      <alignment vertical="center"/>
    </xf>
    <xf numFmtId="0" fontId="21" fillId="0" borderId="0" xfId="0" applyFont="1" applyFill="1" applyAlignment="1">
      <alignment/>
    </xf>
    <xf numFmtId="183" fontId="16" fillId="0" borderId="36" xfId="49" applyNumberFormat="1" applyFont="1" applyFill="1" applyBorder="1" applyAlignment="1">
      <alignment horizontal="center" vertical="center"/>
    </xf>
    <xf numFmtId="183" fontId="16" fillId="0" borderId="11" xfId="0" applyNumberFormat="1" applyFont="1" applyFill="1" applyBorder="1" applyAlignment="1">
      <alignment horizontal="center" vertical="center"/>
    </xf>
    <xf numFmtId="201" fontId="17" fillId="0" borderId="14" xfId="0" applyNumberFormat="1" applyFont="1" applyBorder="1" applyAlignment="1">
      <alignment vertical="center"/>
    </xf>
    <xf numFmtId="203" fontId="7" fillId="0" borderId="33" xfId="0" applyNumberFormat="1" applyFont="1" applyFill="1" applyBorder="1" applyAlignment="1">
      <alignment vertical="center"/>
    </xf>
    <xf numFmtId="201" fontId="7" fillId="0" borderId="30" xfId="0" applyNumberFormat="1" applyFont="1" applyBorder="1" applyAlignment="1">
      <alignment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183" fontId="21" fillId="0" borderId="0" xfId="49" applyNumberFormat="1" applyFont="1" applyFill="1" applyAlignment="1">
      <alignment horizontal="centerContinuous" vertical="center"/>
    </xf>
    <xf numFmtId="183" fontId="21" fillId="0" borderId="0" xfId="0" applyNumberFormat="1" applyFont="1" applyFill="1" applyAlignment="1">
      <alignment horizontal="centerContinuous" vertical="center"/>
    </xf>
    <xf numFmtId="183" fontId="0" fillId="0" borderId="0" xfId="0" applyNumberFormat="1" applyFont="1" applyFill="1" applyAlignment="1">
      <alignment horizontal="centerContinuous" vertical="center"/>
    </xf>
    <xf numFmtId="0" fontId="9" fillId="0" borderId="0" xfId="0" applyFont="1" applyAlignment="1">
      <alignment/>
    </xf>
    <xf numFmtId="203" fontId="3" fillId="0" borderId="38" xfId="0" applyNumberFormat="1" applyFont="1" applyFill="1" applyBorder="1" applyAlignment="1">
      <alignment vertical="center"/>
    </xf>
    <xf numFmtId="203" fontId="3" fillId="0" borderId="17" xfId="0" applyNumberFormat="1" applyFont="1" applyFill="1" applyBorder="1" applyAlignment="1">
      <alignment vertical="center"/>
    </xf>
    <xf numFmtId="183" fontId="14" fillId="0" borderId="37" xfId="0" applyNumberFormat="1" applyFont="1" applyFill="1" applyBorder="1" applyAlignment="1">
      <alignment horizontal="left" vertical="center"/>
    </xf>
    <xf numFmtId="183" fontId="13" fillId="0" borderId="30" xfId="0" applyNumberFormat="1" applyFont="1" applyFill="1" applyBorder="1" applyAlignment="1">
      <alignment horizontal="right" vertical="center" shrinkToFit="1"/>
    </xf>
    <xf numFmtId="183" fontId="7" fillId="0" borderId="29" xfId="0" applyNumberFormat="1" applyFont="1" applyFill="1" applyBorder="1" applyAlignment="1">
      <alignment horizontal="right" vertical="center" shrinkToFit="1"/>
    </xf>
    <xf numFmtId="183" fontId="7" fillId="0" borderId="29" xfId="49" applyNumberFormat="1" applyFont="1" applyBorder="1" applyAlignment="1">
      <alignment horizontal="right" vertical="center"/>
    </xf>
    <xf numFmtId="183" fontId="7" fillId="0" borderId="30" xfId="49" applyNumberFormat="1" applyFont="1" applyBorder="1" applyAlignment="1">
      <alignment horizontal="right" vertical="center"/>
    </xf>
    <xf numFmtId="183" fontId="7" fillId="0" borderId="29" xfId="49" applyNumberFormat="1" applyFont="1" applyBorder="1" applyAlignment="1">
      <alignment horizontal="right" vertical="center" shrinkToFit="1"/>
    </xf>
    <xf numFmtId="183" fontId="7" fillId="0" borderId="30" xfId="49" applyNumberFormat="1" applyFont="1" applyBorder="1" applyAlignment="1">
      <alignment horizontal="right" vertical="center" shrinkToFit="1"/>
    </xf>
    <xf numFmtId="0" fontId="5" fillId="0" borderId="0" xfId="43" applyAlignment="1" applyProtection="1">
      <alignment/>
      <protection/>
    </xf>
    <xf numFmtId="0" fontId="5" fillId="0" borderId="0" xfId="43" applyAlignment="1" applyProtection="1">
      <alignment horizontal="left"/>
      <protection/>
    </xf>
    <xf numFmtId="0" fontId="3" fillId="0" borderId="18" xfId="0" applyFont="1" applyBorder="1" applyAlignment="1">
      <alignment horizontal="distributed" vertical="center" indent="3"/>
    </xf>
    <xf numFmtId="0" fontId="3" fillId="0" borderId="49" xfId="0" applyFont="1" applyBorder="1" applyAlignment="1">
      <alignment horizontal="distributed" vertical="center" indent="3"/>
    </xf>
    <xf numFmtId="0" fontId="3" fillId="0" borderId="37" xfId="0" applyFont="1" applyBorder="1" applyAlignment="1">
      <alignment horizontal="distributed" vertical="center" indent="3"/>
    </xf>
    <xf numFmtId="3" fontId="3" fillId="0" borderId="22" xfId="0" applyNumberFormat="1" applyFont="1" applyBorder="1" applyAlignment="1">
      <alignment horizontal="center" vertical="center"/>
    </xf>
    <xf numFmtId="3" fontId="3" fillId="0" borderId="30" xfId="0" applyNumberFormat="1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83" fontId="3" fillId="0" borderId="39" xfId="0" applyNumberFormat="1" applyFont="1" applyBorder="1" applyAlignment="1">
      <alignment horizontal="center" vertical="center" wrapText="1"/>
    </xf>
    <xf numFmtId="183" fontId="3" fillId="0" borderId="34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distributed" vertical="center" indent="2"/>
    </xf>
    <xf numFmtId="0" fontId="3" fillId="0" borderId="49" xfId="0" applyFont="1" applyBorder="1" applyAlignment="1">
      <alignment horizontal="distributed" vertical="center" indent="2"/>
    </xf>
    <xf numFmtId="0" fontId="3" fillId="0" borderId="37" xfId="0" applyFont="1" applyBorder="1" applyAlignment="1">
      <alignment horizontal="distributed" vertical="center" indent="2"/>
    </xf>
    <xf numFmtId="0" fontId="0" fillId="0" borderId="49" xfId="0" applyFont="1" applyBorder="1" applyAlignment="1">
      <alignment/>
    </xf>
    <xf numFmtId="0" fontId="0" fillId="0" borderId="37" xfId="0" applyFont="1" applyBorder="1" applyAlignment="1">
      <alignment/>
    </xf>
    <xf numFmtId="183" fontId="3" fillId="0" borderId="36" xfId="0" applyNumberFormat="1" applyFont="1" applyBorder="1" applyAlignment="1">
      <alignment horizontal="center" vertical="center" wrapText="1"/>
    </xf>
    <xf numFmtId="183" fontId="3" fillId="0" borderId="11" xfId="0" applyNumberFormat="1" applyFont="1" applyBorder="1" applyAlignment="1">
      <alignment horizontal="center" vertical="center" wrapText="1"/>
    </xf>
    <xf numFmtId="183" fontId="3" fillId="0" borderId="13" xfId="0" applyNumberFormat="1" applyFont="1" applyBorder="1" applyAlignment="1">
      <alignment horizontal="center" vertical="center"/>
    </xf>
    <xf numFmtId="183" fontId="3" fillId="0" borderId="27" xfId="0" applyNumberFormat="1" applyFont="1" applyBorder="1" applyAlignment="1">
      <alignment horizontal="center" vertical="center"/>
    </xf>
    <xf numFmtId="183" fontId="3" fillId="0" borderId="19" xfId="0" applyNumberFormat="1" applyFont="1" applyBorder="1" applyAlignment="1">
      <alignment horizontal="center" vertical="center"/>
    </xf>
    <xf numFmtId="183" fontId="3" fillId="0" borderId="36" xfId="0" applyNumberFormat="1" applyFont="1" applyBorder="1" applyAlignment="1">
      <alignment horizontal="center" vertical="center"/>
    </xf>
    <xf numFmtId="183" fontId="3" fillId="0" borderId="24" xfId="0" applyNumberFormat="1" applyFont="1" applyBorder="1" applyAlignment="1">
      <alignment horizontal="center" vertical="center" wrapText="1"/>
    </xf>
    <xf numFmtId="183" fontId="3" fillId="0" borderId="29" xfId="0" applyNumberFormat="1" applyFont="1" applyBorder="1" applyAlignment="1">
      <alignment horizontal="center" vertical="center" wrapText="1"/>
    </xf>
    <xf numFmtId="183" fontId="3" fillId="0" borderId="22" xfId="0" applyNumberFormat="1" applyFont="1" applyBorder="1" applyAlignment="1">
      <alignment horizontal="center" vertical="center" wrapText="1"/>
    </xf>
    <xf numFmtId="183" fontId="3" fillId="0" borderId="30" xfId="0" applyNumberFormat="1" applyFont="1" applyBorder="1" applyAlignment="1">
      <alignment horizontal="center" vertical="center" wrapText="1"/>
    </xf>
    <xf numFmtId="3" fontId="3" fillId="0" borderId="36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distributed" vertical="center" indent="2"/>
    </xf>
    <xf numFmtId="0" fontId="3" fillId="0" borderId="35" xfId="0" applyFont="1" applyBorder="1" applyAlignment="1">
      <alignment horizontal="distributed" vertical="center" indent="2"/>
    </xf>
    <xf numFmtId="0" fontId="3" fillId="0" borderId="27" xfId="0" applyFont="1" applyBorder="1" applyAlignment="1">
      <alignment horizontal="distributed" vertical="center" indent="2"/>
    </xf>
    <xf numFmtId="3" fontId="3" fillId="0" borderId="24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3" fontId="3" fillId="0" borderId="34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183" fontId="3" fillId="0" borderId="23" xfId="0" applyNumberFormat="1" applyFont="1" applyBorder="1" applyAlignment="1">
      <alignment horizontal="center" vertical="center"/>
    </xf>
    <xf numFmtId="183" fontId="3" fillId="0" borderId="14" xfId="0" applyNumberFormat="1" applyFont="1" applyBorder="1" applyAlignment="1">
      <alignment horizontal="center" vertical="center"/>
    </xf>
    <xf numFmtId="183" fontId="3" fillId="0" borderId="24" xfId="0" applyNumberFormat="1" applyFont="1" applyBorder="1" applyAlignment="1">
      <alignment horizontal="center" vertical="center"/>
    </xf>
    <xf numFmtId="183" fontId="3" fillId="0" borderId="29" xfId="0" applyNumberFormat="1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0" fillId="0" borderId="55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distributed" vertical="center" indent="2"/>
    </xf>
    <xf numFmtId="0" fontId="3" fillId="0" borderId="35" xfId="0" applyFont="1" applyFill="1" applyBorder="1" applyAlignment="1">
      <alignment horizontal="distributed" vertical="center" indent="2"/>
    </xf>
    <xf numFmtId="0" fontId="3" fillId="0" borderId="27" xfId="0" applyFont="1" applyFill="1" applyBorder="1" applyAlignment="1">
      <alignment horizontal="distributed" vertical="center" indent="2"/>
    </xf>
    <xf numFmtId="0" fontId="3" fillId="0" borderId="14" xfId="0" applyFont="1" applyFill="1" applyBorder="1" applyAlignment="1">
      <alignment horizontal="distributed" vertical="center" indent="2"/>
    </xf>
    <xf numFmtId="0" fontId="3" fillId="0" borderId="31" xfId="0" applyFont="1" applyFill="1" applyBorder="1" applyAlignment="1">
      <alignment horizontal="distributed" vertical="center" indent="2"/>
    </xf>
    <xf numFmtId="0" fontId="3" fillId="0" borderId="19" xfId="0" applyFont="1" applyFill="1" applyBorder="1" applyAlignment="1">
      <alignment horizontal="distributed" vertical="center" indent="2"/>
    </xf>
    <xf numFmtId="0" fontId="3" fillId="0" borderId="18" xfId="0" applyFont="1" applyFill="1" applyBorder="1" applyAlignment="1">
      <alignment horizontal="distributed" vertical="center" indent="3"/>
    </xf>
    <xf numFmtId="0" fontId="3" fillId="0" borderId="49" xfId="0" applyFont="1" applyFill="1" applyBorder="1" applyAlignment="1">
      <alignment horizontal="distributed" vertical="center" indent="3"/>
    </xf>
    <xf numFmtId="0" fontId="3" fillId="0" borderId="37" xfId="0" applyFont="1" applyFill="1" applyBorder="1" applyAlignment="1">
      <alignment horizontal="distributed" vertical="center" indent="3"/>
    </xf>
    <xf numFmtId="0" fontId="3" fillId="0" borderId="23" xfId="0" applyFont="1" applyFill="1" applyBorder="1" applyAlignment="1">
      <alignment horizontal="distributed" vertical="center" wrapText="1" indent="2"/>
    </xf>
    <xf numFmtId="0" fontId="3" fillId="0" borderId="35" xfId="0" applyFont="1" applyFill="1" applyBorder="1" applyAlignment="1">
      <alignment horizontal="distributed" vertical="center" wrapText="1" indent="2"/>
    </xf>
    <xf numFmtId="0" fontId="3" fillId="0" borderId="27" xfId="0" applyFont="1" applyFill="1" applyBorder="1" applyAlignment="1">
      <alignment horizontal="distributed" vertical="center" wrapText="1" indent="2"/>
    </xf>
    <xf numFmtId="0" fontId="3" fillId="0" borderId="14" xfId="0" applyFont="1" applyFill="1" applyBorder="1" applyAlignment="1">
      <alignment horizontal="distributed" vertical="center" wrapText="1" indent="2"/>
    </xf>
    <xf numFmtId="0" fontId="3" fillId="0" borderId="31" xfId="0" applyFont="1" applyFill="1" applyBorder="1" applyAlignment="1">
      <alignment horizontal="distributed" vertical="center" wrapText="1" indent="2"/>
    </xf>
    <xf numFmtId="0" fontId="3" fillId="0" borderId="19" xfId="0" applyFont="1" applyFill="1" applyBorder="1" applyAlignment="1">
      <alignment horizontal="distributed" vertical="center" wrapText="1" indent="2"/>
    </xf>
    <xf numFmtId="0" fontId="3" fillId="0" borderId="18" xfId="0" applyFont="1" applyFill="1" applyBorder="1" applyAlignment="1">
      <alignment horizontal="distributed" vertical="center" indent="2"/>
    </xf>
    <xf numFmtId="0" fontId="3" fillId="0" borderId="49" xfId="0" applyFont="1" applyFill="1" applyBorder="1" applyAlignment="1">
      <alignment horizontal="distributed" vertical="center" indent="2"/>
    </xf>
    <xf numFmtId="0" fontId="3" fillId="0" borderId="37" xfId="0" applyFont="1" applyFill="1" applyBorder="1" applyAlignment="1">
      <alignment horizontal="distributed" vertical="center" indent="2"/>
    </xf>
    <xf numFmtId="0" fontId="11" fillId="0" borderId="3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/>
    </xf>
    <xf numFmtId="183" fontId="3" fillId="0" borderId="36" xfId="0" applyNumberFormat="1" applyFont="1" applyFill="1" applyBorder="1" applyAlignment="1">
      <alignment horizontal="center" vertical="center"/>
    </xf>
    <xf numFmtId="183" fontId="3" fillId="0" borderId="11" xfId="0" applyNumberFormat="1" applyFont="1" applyFill="1" applyBorder="1" applyAlignment="1">
      <alignment horizontal="center" vertical="center"/>
    </xf>
    <xf numFmtId="183" fontId="3" fillId="0" borderId="13" xfId="0" applyNumberFormat="1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183" fontId="3" fillId="0" borderId="50" xfId="49" applyNumberFormat="1" applyFont="1" applyFill="1" applyBorder="1" applyAlignment="1">
      <alignment horizontal="center" vertical="center" wrapText="1"/>
    </xf>
    <xf numFmtId="183" fontId="3" fillId="0" borderId="50" xfId="49" applyNumberFormat="1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distributed" vertical="center" indent="4"/>
    </xf>
    <xf numFmtId="0" fontId="3" fillId="0" borderId="49" xfId="0" applyFont="1" applyFill="1" applyBorder="1" applyAlignment="1">
      <alignment horizontal="distributed" vertical="center" indent="4"/>
    </xf>
    <xf numFmtId="0" fontId="3" fillId="0" borderId="37" xfId="0" applyFont="1" applyFill="1" applyBorder="1" applyAlignment="1">
      <alignment horizontal="distributed" vertical="center" indent="4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distributed" vertical="center" indent="4"/>
    </xf>
    <xf numFmtId="0" fontId="3" fillId="0" borderId="49" xfId="0" applyFont="1" applyBorder="1" applyAlignment="1">
      <alignment horizontal="distributed" vertical="center" indent="4"/>
    </xf>
    <xf numFmtId="0" fontId="3" fillId="0" borderId="37" xfId="0" applyFont="1" applyBorder="1" applyAlignment="1">
      <alignment horizontal="distributed" vertical="center" indent="4"/>
    </xf>
    <xf numFmtId="0" fontId="3" fillId="0" borderId="3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183" fontId="3" fillId="0" borderId="36" xfId="49" applyNumberFormat="1" applyFont="1" applyBorder="1" applyAlignment="1">
      <alignment horizontal="center" vertical="center" wrapText="1"/>
    </xf>
    <xf numFmtId="183" fontId="3" fillId="0" borderId="13" xfId="49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distributed" vertical="center" indent="1"/>
    </xf>
    <xf numFmtId="0" fontId="3" fillId="0" borderId="49" xfId="0" applyFont="1" applyBorder="1" applyAlignment="1">
      <alignment horizontal="distributed" vertical="center" indent="1"/>
    </xf>
    <xf numFmtId="0" fontId="3" fillId="0" borderId="37" xfId="0" applyFont="1" applyBorder="1" applyAlignment="1">
      <alignment horizontal="distributed" vertical="center" indent="1"/>
    </xf>
    <xf numFmtId="0" fontId="3" fillId="0" borderId="13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38" fontId="3" fillId="0" borderId="23" xfId="49" applyFont="1" applyFill="1" applyBorder="1" applyAlignment="1">
      <alignment horizontal="center" vertical="center" wrapText="1"/>
    </xf>
    <xf numFmtId="38" fontId="3" fillId="0" borderId="35" xfId="49" applyFont="1" applyFill="1" applyBorder="1" applyAlignment="1">
      <alignment horizontal="center" vertical="center" wrapText="1"/>
    </xf>
    <xf numFmtId="38" fontId="3" fillId="0" borderId="27" xfId="49" applyFont="1" applyFill="1" applyBorder="1" applyAlignment="1">
      <alignment horizontal="center" vertical="center" wrapText="1"/>
    </xf>
    <xf numFmtId="38" fontId="3" fillId="0" borderId="14" xfId="49" applyFont="1" applyFill="1" applyBorder="1" applyAlignment="1">
      <alignment horizontal="center" vertical="center" wrapText="1"/>
    </xf>
    <xf numFmtId="38" fontId="3" fillId="0" borderId="31" xfId="49" applyFont="1" applyFill="1" applyBorder="1" applyAlignment="1">
      <alignment horizontal="center" vertical="center" wrapText="1"/>
    </xf>
    <xf numFmtId="38" fontId="3" fillId="0" borderId="19" xfId="49" applyFont="1" applyFill="1" applyBorder="1" applyAlignment="1">
      <alignment horizontal="center" vertical="center" wrapText="1"/>
    </xf>
    <xf numFmtId="38" fontId="3" fillId="0" borderId="50" xfId="49" applyFont="1" applyFill="1" applyBorder="1" applyAlignment="1">
      <alignment horizontal="center" vertical="center"/>
    </xf>
    <xf numFmtId="38" fontId="3" fillId="0" borderId="23" xfId="49" applyFont="1" applyFill="1" applyBorder="1" applyAlignment="1">
      <alignment horizontal="distributed" vertical="center" indent="2"/>
    </xf>
    <xf numFmtId="38" fontId="3" fillId="0" borderId="35" xfId="49" applyFont="1" applyFill="1" applyBorder="1" applyAlignment="1">
      <alignment horizontal="distributed" vertical="center" indent="2"/>
    </xf>
    <xf numFmtId="38" fontId="3" fillId="0" borderId="27" xfId="49" applyFont="1" applyFill="1" applyBorder="1" applyAlignment="1">
      <alignment horizontal="distributed" vertical="center" indent="2"/>
    </xf>
    <xf numFmtId="38" fontId="3" fillId="0" borderId="14" xfId="49" applyFont="1" applyFill="1" applyBorder="1" applyAlignment="1">
      <alignment horizontal="distributed" vertical="center" indent="2"/>
    </xf>
    <xf numFmtId="38" fontId="3" fillId="0" borderId="31" xfId="49" applyFont="1" applyFill="1" applyBorder="1" applyAlignment="1">
      <alignment horizontal="distributed" vertical="center" indent="2"/>
    </xf>
    <xf numFmtId="38" fontId="3" fillId="0" borderId="19" xfId="49" applyFont="1" applyFill="1" applyBorder="1" applyAlignment="1">
      <alignment horizontal="distributed" vertical="center" indent="2"/>
    </xf>
    <xf numFmtId="0" fontId="10" fillId="0" borderId="36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38" fontId="3" fillId="0" borderId="37" xfId="49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43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distributed" vertical="center" wrapText="1" indent="1"/>
    </xf>
    <xf numFmtId="0" fontId="3" fillId="0" borderId="35" xfId="0" applyFont="1" applyFill="1" applyBorder="1" applyAlignment="1">
      <alignment horizontal="distributed" vertical="center" indent="1"/>
    </xf>
    <xf numFmtId="0" fontId="3" fillId="0" borderId="27" xfId="0" applyFont="1" applyFill="1" applyBorder="1" applyAlignment="1">
      <alignment horizontal="distributed" vertical="center" indent="1"/>
    </xf>
    <xf numFmtId="0" fontId="3" fillId="0" borderId="12" xfId="0" applyFont="1" applyFill="1" applyBorder="1" applyAlignment="1">
      <alignment horizontal="distributed" vertical="center" wrapText="1" indent="1"/>
    </xf>
    <xf numFmtId="0" fontId="3" fillId="0" borderId="0" xfId="0" applyFont="1" applyFill="1" applyBorder="1" applyAlignment="1">
      <alignment horizontal="distributed" vertical="center" indent="1"/>
    </xf>
    <xf numFmtId="0" fontId="3" fillId="0" borderId="10" xfId="0" applyFont="1" applyFill="1" applyBorder="1" applyAlignment="1">
      <alignment horizontal="distributed" vertical="center" indent="1"/>
    </xf>
    <xf numFmtId="0" fontId="3" fillId="0" borderId="14" xfId="0" applyFont="1" applyFill="1" applyBorder="1" applyAlignment="1">
      <alignment horizontal="distributed" vertical="center" indent="1"/>
    </xf>
    <xf numFmtId="0" fontId="3" fillId="0" borderId="31" xfId="0" applyFont="1" applyFill="1" applyBorder="1" applyAlignment="1">
      <alignment horizontal="distributed" vertical="center" indent="1"/>
    </xf>
    <xf numFmtId="0" fontId="3" fillId="0" borderId="19" xfId="0" applyFont="1" applyFill="1" applyBorder="1" applyAlignment="1">
      <alignment horizontal="distributed" vertical="center" inden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distributed" vertical="center" indent="1"/>
    </xf>
    <xf numFmtId="0" fontId="3" fillId="0" borderId="37" xfId="0" applyFont="1" applyFill="1" applyBorder="1" applyAlignment="1">
      <alignment horizontal="distributed" vertical="center" indent="1"/>
    </xf>
    <xf numFmtId="0" fontId="3" fillId="0" borderId="12" xfId="0" applyFont="1" applyFill="1" applyBorder="1" applyAlignment="1">
      <alignment horizontal="distributed" vertical="center" indent="1"/>
    </xf>
    <xf numFmtId="0" fontId="7" fillId="0" borderId="14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3" fontId="3" fillId="0" borderId="23" xfId="0" applyNumberFormat="1" applyFont="1" applyFill="1" applyBorder="1" applyAlignment="1">
      <alignment horizontal="center" vertical="center" wrapText="1"/>
    </xf>
    <xf numFmtId="183" fontId="3" fillId="0" borderId="35" xfId="0" applyNumberFormat="1" applyFont="1" applyFill="1" applyBorder="1" applyAlignment="1">
      <alignment horizontal="center" vertical="center" wrapText="1"/>
    </xf>
    <xf numFmtId="183" fontId="3" fillId="0" borderId="27" xfId="0" applyNumberFormat="1" applyFont="1" applyFill="1" applyBorder="1" applyAlignment="1">
      <alignment horizontal="center" vertical="center" wrapText="1"/>
    </xf>
    <xf numFmtId="183" fontId="3" fillId="0" borderId="12" xfId="0" applyNumberFormat="1" applyFont="1" applyFill="1" applyBorder="1" applyAlignment="1">
      <alignment horizontal="center" vertical="center" wrapText="1"/>
    </xf>
    <xf numFmtId="183" fontId="3" fillId="0" borderId="0" xfId="0" applyNumberFormat="1" applyFont="1" applyFill="1" applyBorder="1" applyAlignment="1">
      <alignment horizontal="center" vertical="center" wrapText="1"/>
    </xf>
    <xf numFmtId="183" fontId="3" fillId="0" borderId="10" xfId="0" applyNumberFormat="1" applyFont="1" applyFill="1" applyBorder="1" applyAlignment="1">
      <alignment horizontal="center" vertical="center" wrapText="1"/>
    </xf>
    <xf numFmtId="183" fontId="3" fillId="0" borderId="35" xfId="0" applyNumberFormat="1" applyFont="1" applyFill="1" applyBorder="1" applyAlignment="1">
      <alignment horizontal="center" vertical="center"/>
    </xf>
    <xf numFmtId="183" fontId="3" fillId="0" borderId="27" xfId="0" applyNumberFormat="1" applyFont="1" applyFill="1" applyBorder="1" applyAlignment="1">
      <alignment horizontal="center" vertical="center"/>
    </xf>
    <xf numFmtId="183" fontId="3" fillId="0" borderId="12" xfId="0" applyNumberFormat="1" applyFont="1" applyFill="1" applyBorder="1" applyAlignment="1">
      <alignment horizontal="center" vertical="center"/>
    </xf>
    <xf numFmtId="183" fontId="3" fillId="0" borderId="0" xfId="0" applyNumberFormat="1" applyFont="1" applyFill="1" applyBorder="1" applyAlignment="1">
      <alignment horizontal="center" vertical="center"/>
    </xf>
    <xf numFmtId="183" fontId="3" fillId="0" borderId="10" xfId="0" applyNumberFormat="1" applyFont="1" applyFill="1" applyBorder="1" applyAlignment="1">
      <alignment horizontal="center" vertical="center"/>
    </xf>
    <xf numFmtId="183" fontId="3" fillId="0" borderId="23" xfId="0" applyNumberFormat="1" applyFont="1" applyFill="1" applyBorder="1" applyAlignment="1">
      <alignment horizontal="center" vertical="center" shrinkToFit="1"/>
    </xf>
    <xf numFmtId="183" fontId="3" fillId="0" borderId="35" xfId="0" applyNumberFormat="1" applyFont="1" applyFill="1" applyBorder="1" applyAlignment="1">
      <alignment horizontal="center" vertical="center" shrinkToFit="1"/>
    </xf>
    <xf numFmtId="183" fontId="3" fillId="0" borderId="27" xfId="0" applyNumberFormat="1" applyFont="1" applyFill="1" applyBorder="1" applyAlignment="1">
      <alignment horizontal="center" vertical="center" shrinkToFit="1"/>
    </xf>
    <xf numFmtId="183" fontId="3" fillId="0" borderId="23" xfId="0" applyNumberFormat="1" applyFont="1" applyFill="1" applyBorder="1" applyAlignment="1">
      <alignment horizontal="distributed" vertical="center" indent="1"/>
    </xf>
    <xf numFmtId="183" fontId="3" fillId="0" borderId="35" xfId="0" applyNumberFormat="1" applyFont="1" applyFill="1" applyBorder="1" applyAlignment="1">
      <alignment horizontal="distributed" vertical="center" indent="1"/>
    </xf>
    <xf numFmtId="183" fontId="3" fillId="0" borderId="27" xfId="0" applyNumberFormat="1" applyFont="1" applyFill="1" applyBorder="1" applyAlignment="1">
      <alignment horizontal="distributed" vertical="center" indent="1"/>
    </xf>
    <xf numFmtId="183" fontId="3" fillId="0" borderId="12" xfId="0" applyNumberFormat="1" applyFont="1" applyFill="1" applyBorder="1" applyAlignment="1">
      <alignment horizontal="distributed" vertical="center" indent="1"/>
    </xf>
    <xf numFmtId="183" fontId="3" fillId="0" borderId="0" xfId="0" applyNumberFormat="1" applyFont="1" applyFill="1" applyBorder="1" applyAlignment="1">
      <alignment horizontal="distributed" vertical="center" indent="1"/>
    </xf>
    <xf numFmtId="183" fontId="3" fillId="0" borderId="10" xfId="0" applyNumberFormat="1" applyFont="1" applyFill="1" applyBorder="1" applyAlignment="1">
      <alignment horizontal="distributed" vertical="center" indent="1"/>
    </xf>
    <xf numFmtId="0" fontId="3" fillId="0" borderId="2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distributed" vertical="center" indent="8"/>
    </xf>
    <xf numFmtId="0" fontId="3" fillId="0" borderId="49" xfId="0" applyFont="1" applyFill="1" applyBorder="1" applyAlignment="1">
      <alignment horizontal="distributed" vertical="center" indent="8"/>
    </xf>
    <xf numFmtId="0" fontId="3" fillId="0" borderId="37" xfId="0" applyFont="1" applyFill="1" applyBorder="1" applyAlignment="1">
      <alignment horizontal="distributed" vertical="center" indent="8"/>
    </xf>
    <xf numFmtId="0" fontId="3" fillId="0" borderId="18" xfId="0" applyFont="1" applyFill="1" applyBorder="1" applyAlignment="1">
      <alignment horizontal="distributed" vertical="center" indent="5"/>
    </xf>
    <xf numFmtId="0" fontId="3" fillId="0" borderId="49" xfId="0" applyFont="1" applyFill="1" applyBorder="1" applyAlignment="1">
      <alignment horizontal="distributed" vertical="center" indent="5"/>
    </xf>
    <xf numFmtId="0" fontId="3" fillId="0" borderId="37" xfId="0" applyFont="1" applyFill="1" applyBorder="1" applyAlignment="1">
      <alignment horizontal="distributed" vertical="center" indent="5"/>
    </xf>
    <xf numFmtId="183" fontId="3" fillId="0" borderId="14" xfId="0" applyNumberFormat="1" applyFont="1" applyFill="1" applyBorder="1" applyAlignment="1">
      <alignment horizontal="center" vertical="center"/>
    </xf>
    <xf numFmtId="183" fontId="3" fillId="0" borderId="31" xfId="0" applyNumberFormat="1" applyFont="1" applyFill="1" applyBorder="1" applyAlignment="1">
      <alignment horizontal="center" vertical="center"/>
    </xf>
    <xf numFmtId="183" fontId="3" fillId="0" borderId="19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distributed" vertical="center" indent="1"/>
    </xf>
    <xf numFmtId="0" fontId="3" fillId="0" borderId="23" xfId="0" applyFont="1" applyFill="1" applyBorder="1" applyAlignment="1">
      <alignment horizontal="distributed" vertical="center" indent="5"/>
    </xf>
    <xf numFmtId="0" fontId="3" fillId="0" borderId="35" xfId="0" applyFont="1" applyFill="1" applyBorder="1" applyAlignment="1">
      <alignment horizontal="distributed" vertical="center" indent="5"/>
    </xf>
    <xf numFmtId="0" fontId="3" fillId="0" borderId="27" xfId="0" applyFont="1" applyFill="1" applyBorder="1" applyAlignment="1">
      <alignment horizontal="distributed" vertical="center" indent="5"/>
    </xf>
    <xf numFmtId="0" fontId="3" fillId="0" borderId="14" xfId="0" applyFont="1" applyFill="1" applyBorder="1" applyAlignment="1">
      <alignment horizontal="distributed" vertical="center" indent="5"/>
    </xf>
    <xf numFmtId="0" fontId="3" fillId="0" borderId="31" xfId="0" applyFont="1" applyFill="1" applyBorder="1" applyAlignment="1">
      <alignment horizontal="distributed" vertical="center" indent="5"/>
    </xf>
    <xf numFmtId="0" fontId="3" fillId="0" borderId="19" xfId="0" applyFont="1" applyFill="1" applyBorder="1" applyAlignment="1">
      <alignment horizontal="distributed" vertical="center" indent="5"/>
    </xf>
    <xf numFmtId="0" fontId="0" fillId="0" borderId="35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distributed" vertical="center" indent="1"/>
    </xf>
    <xf numFmtId="0" fontId="3" fillId="0" borderId="35" xfId="0" applyFont="1" applyFill="1" applyBorder="1" applyAlignment="1">
      <alignment horizontal="distributed" vertical="center" wrapText="1" indent="1"/>
    </xf>
    <xf numFmtId="0" fontId="3" fillId="0" borderId="27" xfId="0" applyFont="1" applyFill="1" applyBorder="1" applyAlignment="1">
      <alignment horizontal="distributed" vertical="center" wrapText="1" indent="1"/>
    </xf>
    <xf numFmtId="0" fontId="3" fillId="0" borderId="14" xfId="0" applyFont="1" applyFill="1" applyBorder="1" applyAlignment="1">
      <alignment horizontal="distributed" vertical="center" wrapText="1" indent="1"/>
    </xf>
    <xf numFmtId="0" fontId="3" fillId="0" borderId="31" xfId="0" applyFont="1" applyFill="1" applyBorder="1" applyAlignment="1">
      <alignment horizontal="distributed" vertical="center" wrapText="1" indent="1"/>
    </xf>
    <xf numFmtId="0" fontId="3" fillId="0" borderId="19" xfId="0" applyFont="1" applyFill="1" applyBorder="1" applyAlignment="1">
      <alignment horizontal="distributed" vertical="center" wrapText="1" indent="1"/>
    </xf>
    <xf numFmtId="203" fontId="3" fillId="0" borderId="12" xfId="0" applyNumberFormat="1" applyFont="1" applyFill="1" applyBorder="1" applyAlignment="1">
      <alignment horizontal="right" vertical="center"/>
    </xf>
    <xf numFmtId="203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distributed" vertical="center" wrapText="1" indent="1"/>
    </xf>
    <xf numFmtId="203" fontId="7" fillId="0" borderId="14" xfId="0" applyNumberFormat="1" applyFont="1" applyFill="1" applyBorder="1" applyAlignment="1">
      <alignment horizontal="right" vertical="center"/>
    </xf>
    <xf numFmtId="203" fontId="7" fillId="0" borderId="19" xfId="0" applyNumberFormat="1" applyFont="1" applyFill="1" applyBorder="1" applyAlignment="1">
      <alignment horizontal="right" vertical="center"/>
    </xf>
    <xf numFmtId="0" fontId="3" fillId="0" borderId="4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183" fontId="16" fillId="0" borderId="50" xfId="49" applyNumberFormat="1" applyFont="1" applyFill="1" applyBorder="1" applyAlignment="1">
      <alignment horizontal="center" vertical="center"/>
    </xf>
    <xf numFmtId="183" fontId="16" fillId="0" borderId="35" xfId="49" applyNumberFormat="1" applyFont="1" applyFill="1" applyBorder="1" applyAlignment="1">
      <alignment horizontal="center" vertical="center"/>
    </xf>
    <xf numFmtId="183" fontId="16" fillId="0" borderId="31" xfId="49" applyNumberFormat="1" applyFont="1" applyFill="1" applyBorder="1" applyAlignment="1">
      <alignment horizontal="center" vertical="center"/>
    </xf>
    <xf numFmtId="183" fontId="16" fillId="0" borderId="23" xfId="49" applyNumberFormat="1" applyFont="1" applyFill="1" applyBorder="1" applyAlignment="1">
      <alignment horizontal="center" vertical="center"/>
    </xf>
    <xf numFmtId="183" fontId="16" fillId="0" borderId="27" xfId="49" applyNumberFormat="1" applyFont="1" applyFill="1" applyBorder="1" applyAlignment="1">
      <alignment horizontal="center" vertical="center"/>
    </xf>
    <xf numFmtId="183" fontId="16" fillId="0" borderId="14" xfId="49" applyNumberFormat="1" applyFont="1" applyFill="1" applyBorder="1" applyAlignment="1">
      <alignment horizontal="center" vertical="center"/>
    </xf>
    <xf numFmtId="183" fontId="16" fillId="0" borderId="19" xfId="49" applyNumberFormat="1" applyFont="1" applyFill="1" applyBorder="1" applyAlignment="1">
      <alignment horizontal="center" vertical="center"/>
    </xf>
    <xf numFmtId="183" fontId="16" fillId="0" borderId="36" xfId="49" applyNumberFormat="1" applyFont="1" applyFill="1" applyBorder="1" applyAlignment="1">
      <alignment horizontal="center" vertical="center"/>
    </xf>
    <xf numFmtId="183" fontId="16" fillId="0" borderId="11" xfId="49" applyNumberFormat="1" applyFont="1" applyFill="1" applyBorder="1" applyAlignment="1">
      <alignment horizontal="center" vertical="center"/>
    </xf>
    <xf numFmtId="183" fontId="16" fillId="0" borderId="13" xfId="49" applyNumberFormat="1" applyFont="1" applyFill="1" applyBorder="1" applyAlignment="1">
      <alignment horizontal="center" vertical="center"/>
    </xf>
    <xf numFmtId="183" fontId="16" fillId="0" borderId="0" xfId="49" applyNumberFormat="1" applyFont="1" applyFill="1" applyBorder="1" applyAlignment="1">
      <alignment horizontal="center" vertical="center"/>
    </xf>
    <xf numFmtId="183" fontId="16" fillId="0" borderId="36" xfId="49" applyNumberFormat="1" applyFont="1" applyFill="1" applyBorder="1" applyAlignment="1">
      <alignment horizontal="center" vertical="center" wrapText="1"/>
    </xf>
    <xf numFmtId="183" fontId="16" fillId="0" borderId="11" xfId="49" applyNumberFormat="1" applyFont="1" applyFill="1" applyBorder="1" applyAlignment="1">
      <alignment horizontal="center" vertical="center" wrapText="1"/>
    </xf>
    <xf numFmtId="183" fontId="16" fillId="0" borderId="13" xfId="49" applyNumberFormat="1" applyFont="1" applyFill="1" applyBorder="1" applyAlignment="1">
      <alignment horizontal="center" vertical="center" wrapText="1"/>
    </xf>
    <xf numFmtId="183" fontId="16" fillId="0" borderId="50" xfId="49" applyNumberFormat="1" applyFont="1" applyFill="1" applyBorder="1" applyAlignment="1">
      <alignment horizontal="center" vertical="center" wrapText="1"/>
    </xf>
    <xf numFmtId="183" fontId="16" fillId="0" borderId="12" xfId="49" applyNumberFormat="1" applyFont="1" applyFill="1" applyBorder="1" applyAlignment="1">
      <alignment horizontal="center" vertical="center"/>
    </xf>
    <xf numFmtId="183" fontId="16" fillId="0" borderId="11" xfId="49" applyNumberFormat="1" applyFont="1" applyFill="1" applyBorder="1" applyAlignment="1">
      <alignment vertical="center"/>
    </xf>
    <xf numFmtId="183" fontId="16" fillId="0" borderId="36" xfId="0" applyNumberFormat="1" applyFont="1" applyFill="1" applyBorder="1" applyAlignment="1">
      <alignment horizontal="center" vertical="center"/>
    </xf>
    <xf numFmtId="183" fontId="16" fillId="0" borderId="11" xfId="0" applyNumberFormat="1" applyFont="1" applyFill="1" applyBorder="1" applyAlignment="1">
      <alignment horizontal="center" vertical="center"/>
    </xf>
    <xf numFmtId="183" fontId="16" fillId="0" borderId="13" xfId="0" applyNumberFormat="1" applyFont="1" applyFill="1" applyBorder="1" applyAlignment="1">
      <alignment horizontal="center" vertical="center"/>
    </xf>
    <xf numFmtId="183" fontId="16" fillId="0" borderId="57" xfId="49" applyNumberFormat="1" applyFont="1" applyFill="1" applyBorder="1" applyAlignment="1">
      <alignment horizontal="center" vertical="center"/>
    </xf>
    <xf numFmtId="183" fontId="16" fillId="0" borderId="58" xfId="49" applyNumberFormat="1" applyFont="1" applyFill="1" applyBorder="1" applyAlignment="1">
      <alignment horizontal="center" vertical="center"/>
    </xf>
    <xf numFmtId="183" fontId="16" fillId="0" borderId="43" xfId="49" applyNumberFormat="1" applyFont="1" applyFill="1" applyBorder="1" applyAlignment="1">
      <alignment horizontal="center" vertical="center"/>
    </xf>
    <xf numFmtId="183" fontId="16" fillId="0" borderId="74" xfId="49" applyNumberFormat="1" applyFont="1" applyFill="1" applyBorder="1" applyAlignment="1">
      <alignment horizontal="center" vertical="center"/>
    </xf>
    <xf numFmtId="183" fontId="16" fillId="0" borderId="37" xfId="49" applyNumberFormat="1" applyFont="1" applyFill="1" applyBorder="1" applyAlignment="1">
      <alignment horizontal="center" vertical="center"/>
    </xf>
    <xf numFmtId="183" fontId="16" fillId="0" borderId="47" xfId="49" applyNumberFormat="1" applyFont="1" applyFill="1" applyBorder="1" applyAlignment="1">
      <alignment horizontal="center" vertical="center"/>
    </xf>
    <xf numFmtId="183" fontId="16" fillId="0" borderId="75" xfId="49" applyNumberFormat="1" applyFont="1" applyFill="1" applyBorder="1" applyAlignment="1">
      <alignment horizontal="center" vertical="center"/>
    </xf>
    <xf numFmtId="183" fontId="16" fillId="0" borderId="60" xfId="49" applyNumberFormat="1" applyFont="1" applyFill="1" applyBorder="1" applyAlignment="1">
      <alignment horizontal="center" vertical="center"/>
    </xf>
    <xf numFmtId="183" fontId="16" fillId="0" borderId="65" xfId="49" applyNumberFormat="1" applyFont="1" applyFill="1" applyBorder="1" applyAlignment="1">
      <alignment horizontal="center" vertical="center"/>
    </xf>
    <xf numFmtId="183" fontId="16" fillId="0" borderId="53" xfId="49" applyNumberFormat="1" applyFont="1" applyFill="1" applyBorder="1" applyAlignment="1">
      <alignment horizontal="center" vertical="center"/>
    </xf>
    <xf numFmtId="183" fontId="16" fillId="0" borderId="54" xfId="49" applyNumberFormat="1" applyFont="1" applyFill="1" applyBorder="1" applyAlignment="1">
      <alignment horizontal="center" vertical="center"/>
    </xf>
    <xf numFmtId="183" fontId="16" fillId="0" borderId="45" xfId="49" applyNumberFormat="1" applyFont="1" applyFill="1" applyBorder="1" applyAlignment="1">
      <alignment horizontal="center" vertical="center"/>
    </xf>
    <xf numFmtId="183" fontId="16" fillId="0" borderId="56" xfId="49" applyNumberFormat="1" applyFont="1" applyFill="1" applyBorder="1" applyAlignment="1">
      <alignment horizontal="center" vertical="center"/>
    </xf>
    <xf numFmtId="183" fontId="16" fillId="0" borderId="18" xfId="49" applyNumberFormat="1" applyFont="1" applyFill="1" applyBorder="1" applyAlignment="1">
      <alignment horizontal="center" vertical="center"/>
    </xf>
    <xf numFmtId="183" fontId="16" fillId="0" borderId="49" xfId="49" applyNumberFormat="1" applyFont="1" applyFill="1" applyBorder="1" applyAlignment="1">
      <alignment horizontal="center" vertical="center"/>
    </xf>
    <xf numFmtId="183" fontId="16" fillId="0" borderId="23" xfId="49" applyNumberFormat="1" applyFont="1" applyFill="1" applyBorder="1" applyAlignment="1">
      <alignment horizontal="center" vertical="center" wrapText="1"/>
    </xf>
    <xf numFmtId="183" fontId="16" fillId="0" borderId="35" xfId="49" applyNumberFormat="1" applyFont="1" applyFill="1" applyBorder="1" applyAlignment="1">
      <alignment horizontal="center" vertical="center" wrapText="1"/>
    </xf>
    <xf numFmtId="183" fontId="16" fillId="0" borderId="27" xfId="49" applyNumberFormat="1" applyFont="1" applyFill="1" applyBorder="1" applyAlignment="1">
      <alignment horizontal="center" vertical="center" wrapText="1"/>
    </xf>
    <xf numFmtId="183" fontId="16" fillId="0" borderId="14" xfId="49" applyNumberFormat="1" applyFont="1" applyFill="1" applyBorder="1" applyAlignment="1">
      <alignment horizontal="center" vertical="center" wrapText="1"/>
    </xf>
    <xf numFmtId="183" fontId="16" fillId="0" borderId="31" xfId="49" applyNumberFormat="1" applyFont="1" applyFill="1" applyBorder="1" applyAlignment="1">
      <alignment horizontal="center" vertical="center" wrapText="1"/>
    </xf>
    <xf numFmtId="183" fontId="16" fillId="0" borderId="19" xfId="49" applyNumberFormat="1" applyFont="1" applyFill="1" applyBorder="1" applyAlignment="1">
      <alignment horizontal="center" vertical="center" wrapText="1"/>
    </xf>
    <xf numFmtId="183" fontId="3" fillId="0" borderId="18" xfId="0" applyNumberFormat="1" applyFont="1" applyFill="1" applyBorder="1" applyAlignment="1">
      <alignment horizontal="center" vertical="center"/>
    </xf>
    <xf numFmtId="183" fontId="3" fillId="0" borderId="49" xfId="0" applyNumberFormat="1" applyFont="1" applyFill="1" applyBorder="1" applyAlignment="1">
      <alignment horizontal="center" vertical="center"/>
    </xf>
    <xf numFmtId="183" fontId="3" fillId="0" borderId="37" xfId="0" applyNumberFormat="1" applyFont="1" applyFill="1" applyBorder="1" applyAlignment="1">
      <alignment horizontal="center" vertical="center"/>
    </xf>
    <xf numFmtId="183" fontId="3" fillId="0" borderId="22" xfId="0" applyNumberFormat="1" applyFont="1" applyFill="1" applyBorder="1" applyAlignment="1">
      <alignment horizontal="center" vertical="center"/>
    </xf>
    <xf numFmtId="183" fontId="3" fillId="0" borderId="30" xfId="0" applyNumberFormat="1" applyFont="1" applyFill="1" applyBorder="1" applyAlignment="1">
      <alignment horizontal="center" vertical="center"/>
    </xf>
    <xf numFmtId="183" fontId="3" fillId="0" borderId="24" xfId="0" applyNumberFormat="1" applyFont="1" applyFill="1" applyBorder="1" applyAlignment="1">
      <alignment horizontal="center" vertical="center"/>
    </xf>
    <xf numFmtId="183" fontId="3" fillId="0" borderId="29" xfId="0" applyNumberFormat="1" applyFont="1" applyFill="1" applyBorder="1" applyAlignment="1">
      <alignment horizontal="center" vertical="center"/>
    </xf>
    <xf numFmtId="183" fontId="3" fillId="0" borderId="18" xfId="0" applyNumberFormat="1" applyFont="1" applyFill="1" applyBorder="1" applyAlignment="1">
      <alignment horizontal="distributed" vertical="center" indent="5"/>
    </xf>
    <xf numFmtId="0" fontId="0" fillId="0" borderId="49" xfId="0" applyFont="1" applyFill="1" applyBorder="1" applyAlignment="1">
      <alignment horizontal="distributed" vertical="center" indent="5"/>
    </xf>
    <xf numFmtId="0" fontId="0" fillId="0" borderId="37" xfId="0" applyFont="1" applyFill="1" applyBorder="1" applyAlignment="1">
      <alignment horizontal="distributed" vertical="center" indent="5"/>
    </xf>
    <xf numFmtId="183" fontId="3" fillId="0" borderId="18" xfId="0" applyNumberFormat="1" applyFont="1" applyFill="1" applyBorder="1" applyAlignment="1">
      <alignment horizontal="distributed" vertical="center" indent="2"/>
    </xf>
    <xf numFmtId="0" fontId="0" fillId="0" borderId="49" xfId="0" applyFont="1" applyFill="1" applyBorder="1" applyAlignment="1">
      <alignment horizontal="distributed" vertical="center" indent="2"/>
    </xf>
    <xf numFmtId="0" fontId="0" fillId="0" borderId="37" xfId="0" applyFont="1" applyFill="1" applyBorder="1" applyAlignment="1">
      <alignment horizontal="distributed" vertical="center" indent="2"/>
    </xf>
    <xf numFmtId="183" fontId="3" fillId="0" borderId="50" xfId="0" applyNumberFormat="1" applyFont="1" applyFill="1" applyBorder="1" applyAlignment="1">
      <alignment horizontal="center" vertical="center"/>
    </xf>
    <xf numFmtId="183" fontId="3" fillId="0" borderId="21" xfId="0" applyNumberFormat="1" applyFont="1" applyFill="1" applyBorder="1" applyAlignment="1">
      <alignment horizontal="center" vertical="center"/>
    </xf>
    <xf numFmtId="183" fontId="3" fillId="0" borderId="20" xfId="0" applyNumberFormat="1" applyFont="1" applyFill="1" applyBorder="1" applyAlignment="1">
      <alignment horizontal="center" vertical="center"/>
    </xf>
    <xf numFmtId="183" fontId="3" fillId="0" borderId="12" xfId="49" applyNumberFormat="1" applyFont="1" applyFill="1" applyBorder="1" applyAlignment="1">
      <alignment horizontal="center" vertical="center"/>
    </xf>
    <xf numFmtId="183" fontId="3" fillId="0" borderId="10" xfId="49" applyNumberFormat="1" applyFont="1" applyFill="1" applyBorder="1" applyAlignment="1">
      <alignment horizontal="center" vertical="center"/>
    </xf>
    <xf numFmtId="183" fontId="7" fillId="0" borderId="14" xfId="49" applyNumberFormat="1" applyFont="1" applyFill="1" applyBorder="1" applyAlignment="1">
      <alignment horizontal="center" vertical="center"/>
    </xf>
    <xf numFmtId="183" fontId="7" fillId="0" borderId="19" xfId="49" applyNumberFormat="1" applyFont="1" applyFill="1" applyBorder="1" applyAlignment="1">
      <alignment horizontal="center" vertical="center"/>
    </xf>
    <xf numFmtId="183" fontId="3" fillId="0" borderId="18" xfId="0" applyNumberFormat="1" applyFont="1" applyFill="1" applyBorder="1" applyAlignment="1">
      <alignment horizontal="distributed" vertical="center" indent="9"/>
    </xf>
    <xf numFmtId="183" fontId="3" fillId="0" borderId="49" xfId="0" applyNumberFormat="1" applyFont="1" applyFill="1" applyBorder="1" applyAlignment="1">
      <alignment horizontal="distributed" vertical="center" indent="9"/>
    </xf>
    <xf numFmtId="183" fontId="3" fillId="0" borderId="37" xfId="0" applyNumberFormat="1" applyFont="1" applyFill="1" applyBorder="1" applyAlignment="1">
      <alignment horizontal="distributed" vertical="center" indent="9"/>
    </xf>
    <xf numFmtId="183" fontId="3" fillId="0" borderId="23" xfId="49" applyNumberFormat="1" applyFont="1" applyFill="1" applyBorder="1" applyAlignment="1">
      <alignment horizontal="center" vertical="center"/>
    </xf>
    <xf numFmtId="183" fontId="3" fillId="0" borderId="27" xfId="49" applyNumberFormat="1" applyFont="1" applyFill="1" applyBorder="1" applyAlignment="1">
      <alignment horizontal="center" vertical="center"/>
    </xf>
    <xf numFmtId="183" fontId="3" fillId="0" borderId="23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83" fontId="3" fillId="0" borderId="14" xfId="0" applyNumberFormat="1" applyFont="1" applyFill="1" applyBorder="1" applyAlignment="1">
      <alignment horizontal="center" vertical="center" wrapText="1"/>
    </xf>
    <xf numFmtId="183" fontId="3" fillId="0" borderId="19" xfId="0" applyNumberFormat="1" applyFont="1" applyFill="1" applyBorder="1" applyAlignment="1">
      <alignment horizontal="center" vertical="center" wrapText="1"/>
    </xf>
    <xf numFmtId="183" fontId="2" fillId="0" borderId="27" xfId="0" applyNumberFormat="1" applyFont="1" applyFill="1" applyBorder="1" applyAlignment="1">
      <alignment horizontal="center" vertical="center" wrapText="1"/>
    </xf>
    <xf numFmtId="183" fontId="2" fillId="0" borderId="12" xfId="0" applyNumberFormat="1" applyFont="1" applyFill="1" applyBorder="1" applyAlignment="1">
      <alignment horizontal="center" vertical="center" wrapText="1"/>
    </xf>
    <xf numFmtId="183" fontId="2" fillId="0" borderId="10" xfId="0" applyNumberFormat="1" applyFont="1" applyFill="1" applyBorder="1" applyAlignment="1">
      <alignment horizontal="center" vertical="center" wrapText="1"/>
    </xf>
    <xf numFmtId="183" fontId="3" fillId="0" borderId="36" xfId="0" applyNumberFormat="1" applyFont="1" applyFill="1" applyBorder="1" applyAlignment="1">
      <alignment horizontal="center" vertical="center" wrapText="1"/>
    </xf>
    <xf numFmtId="183" fontId="3" fillId="0" borderId="11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83" fontId="3" fillId="0" borderId="23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83" fontId="3" fillId="0" borderId="14" xfId="0" applyNumberFormat="1" applyFont="1" applyFill="1" applyBorder="1" applyAlignment="1">
      <alignment vertical="center" wrapText="1"/>
    </xf>
    <xf numFmtId="183" fontId="3" fillId="0" borderId="19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83" fontId="2" fillId="0" borderId="36" xfId="0" applyNumberFormat="1" applyFont="1" applyFill="1" applyBorder="1" applyAlignment="1">
      <alignment horizontal="center" vertical="center" wrapText="1"/>
    </xf>
    <xf numFmtId="183" fontId="2" fillId="0" borderId="11" xfId="0" applyNumberFormat="1" applyFont="1" applyFill="1" applyBorder="1" applyAlignment="1">
      <alignment horizontal="center" vertical="center" wrapText="1"/>
    </xf>
    <xf numFmtId="183" fontId="3" fillId="0" borderId="23" xfId="0" applyNumberFormat="1" applyFont="1" applyFill="1" applyBorder="1" applyAlignment="1">
      <alignment horizontal="distributed" vertical="center" wrapText="1" indent="1"/>
    </xf>
    <xf numFmtId="183" fontId="3" fillId="0" borderId="35" xfId="0" applyNumberFormat="1" applyFont="1" applyFill="1" applyBorder="1" applyAlignment="1">
      <alignment horizontal="distributed" vertical="center" wrapText="1" indent="1"/>
    </xf>
    <xf numFmtId="183" fontId="3" fillId="0" borderId="27" xfId="0" applyNumberFormat="1" applyFont="1" applyFill="1" applyBorder="1" applyAlignment="1">
      <alignment horizontal="distributed" vertical="center" wrapText="1" indent="1"/>
    </xf>
    <xf numFmtId="183" fontId="3" fillId="0" borderId="12" xfId="0" applyNumberFormat="1" applyFont="1" applyFill="1" applyBorder="1" applyAlignment="1">
      <alignment horizontal="distributed" vertical="center" wrapText="1" indent="1"/>
    </xf>
    <xf numFmtId="183" fontId="3" fillId="0" borderId="0" xfId="0" applyNumberFormat="1" applyFont="1" applyFill="1" applyBorder="1" applyAlignment="1">
      <alignment horizontal="distributed" vertical="center" wrapText="1" indent="1"/>
    </xf>
    <xf numFmtId="183" fontId="3" fillId="0" borderId="10" xfId="0" applyNumberFormat="1" applyFont="1" applyFill="1" applyBorder="1" applyAlignment="1">
      <alignment horizontal="distributed" vertical="center" wrapText="1" indent="1"/>
    </xf>
    <xf numFmtId="183" fontId="7" fillId="0" borderId="14" xfId="0" applyNumberFormat="1" applyFont="1" applyFill="1" applyBorder="1" applyAlignment="1">
      <alignment horizontal="center" vertical="center"/>
    </xf>
    <xf numFmtId="183" fontId="7" fillId="0" borderId="19" xfId="0" applyNumberFormat="1" applyFont="1" applyFill="1" applyBorder="1" applyAlignment="1">
      <alignment horizontal="center" vertical="center"/>
    </xf>
    <xf numFmtId="183" fontId="2" fillId="0" borderId="23" xfId="0" applyNumberFormat="1" applyFont="1" applyFill="1" applyBorder="1" applyAlignment="1">
      <alignment horizontal="center" vertical="center" wrapText="1"/>
    </xf>
    <xf numFmtId="183" fontId="2" fillId="0" borderId="12" xfId="0" applyNumberFormat="1" applyFont="1" applyFill="1" applyBorder="1" applyAlignment="1">
      <alignment horizontal="center" vertical="center" shrinkToFit="1"/>
    </xf>
    <xf numFmtId="183" fontId="2" fillId="0" borderId="10" xfId="0" applyNumberFormat="1" applyFont="1" applyFill="1" applyBorder="1" applyAlignment="1">
      <alignment horizontal="center" vertical="center" shrinkToFit="1"/>
    </xf>
    <xf numFmtId="183" fontId="1" fillId="0" borderId="23" xfId="0" applyNumberFormat="1" applyFont="1" applyFill="1" applyBorder="1" applyAlignment="1">
      <alignment horizontal="center" vertical="center" shrinkToFit="1"/>
    </xf>
    <xf numFmtId="183" fontId="1" fillId="0" borderId="27" xfId="0" applyNumberFormat="1" applyFont="1" applyFill="1" applyBorder="1" applyAlignment="1">
      <alignment horizontal="center" vertical="center" shrinkToFit="1"/>
    </xf>
    <xf numFmtId="183" fontId="16" fillId="0" borderId="18" xfId="0" applyNumberFormat="1" applyFont="1" applyFill="1" applyBorder="1" applyAlignment="1">
      <alignment horizontal="center" vertical="center"/>
    </xf>
    <xf numFmtId="183" fontId="16" fillId="0" borderId="49" xfId="0" applyNumberFormat="1" applyFont="1" applyFill="1" applyBorder="1" applyAlignment="1">
      <alignment horizontal="center" vertical="center"/>
    </xf>
    <xf numFmtId="183" fontId="16" fillId="0" borderId="37" xfId="0" applyNumberFormat="1" applyFont="1" applyFill="1" applyBorder="1" applyAlignment="1">
      <alignment horizontal="center" vertical="center"/>
    </xf>
    <xf numFmtId="183" fontId="16" fillId="0" borderId="51" xfId="0" applyNumberFormat="1" applyFont="1" applyFill="1" applyBorder="1" applyAlignment="1">
      <alignment horizontal="center" vertical="center" wrapText="1"/>
    </xf>
    <xf numFmtId="183" fontId="16" fillId="0" borderId="51" xfId="0" applyNumberFormat="1" applyFont="1" applyFill="1" applyBorder="1" applyAlignment="1">
      <alignment horizontal="center" vertical="center"/>
    </xf>
    <xf numFmtId="183" fontId="16" fillId="0" borderId="20" xfId="0" applyNumberFormat="1" applyFont="1" applyFill="1" applyBorder="1" applyAlignment="1">
      <alignment horizontal="center" vertical="center"/>
    </xf>
    <xf numFmtId="183" fontId="16" fillId="0" borderId="50" xfId="0" applyNumberFormat="1" applyFont="1" applyFill="1" applyBorder="1" applyAlignment="1">
      <alignment horizontal="center" vertical="center"/>
    </xf>
    <xf numFmtId="183" fontId="16" fillId="0" borderId="21" xfId="0" applyNumberFormat="1" applyFont="1" applyFill="1" applyBorder="1" applyAlignment="1">
      <alignment horizontal="center" vertical="center"/>
    </xf>
    <xf numFmtId="183" fontId="16" fillId="0" borderId="18" xfId="0" applyNumberFormat="1" applyFont="1" applyFill="1" applyBorder="1" applyAlignment="1">
      <alignment horizontal="distributed" vertical="center" indent="10"/>
    </xf>
    <xf numFmtId="183" fontId="16" fillId="0" borderId="49" xfId="0" applyNumberFormat="1" applyFont="1" applyFill="1" applyBorder="1" applyAlignment="1">
      <alignment horizontal="distributed" vertical="center" indent="10"/>
    </xf>
    <xf numFmtId="183" fontId="16" fillId="0" borderId="37" xfId="0" applyNumberFormat="1" applyFont="1" applyFill="1" applyBorder="1" applyAlignment="1">
      <alignment horizontal="distributed" vertical="center" indent="10"/>
    </xf>
    <xf numFmtId="183" fontId="16" fillId="0" borderId="23" xfId="0" applyNumberFormat="1" applyFont="1" applyFill="1" applyBorder="1" applyAlignment="1">
      <alignment horizontal="center" vertical="center"/>
    </xf>
    <xf numFmtId="183" fontId="16" fillId="0" borderId="35" xfId="0" applyNumberFormat="1" applyFont="1" applyFill="1" applyBorder="1" applyAlignment="1">
      <alignment horizontal="center" vertical="center"/>
    </xf>
    <xf numFmtId="183" fontId="16" fillId="0" borderId="27" xfId="0" applyNumberFormat="1" applyFont="1" applyFill="1" applyBorder="1" applyAlignment="1">
      <alignment horizontal="center" vertical="center"/>
    </xf>
    <xf numFmtId="183" fontId="16" fillId="0" borderId="12" xfId="0" applyNumberFormat="1" applyFont="1" applyFill="1" applyBorder="1" applyAlignment="1">
      <alignment horizontal="center" vertical="center"/>
    </xf>
    <xf numFmtId="183" fontId="16" fillId="0" borderId="10" xfId="0" applyNumberFormat="1" applyFont="1" applyFill="1" applyBorder="1" applyAlignment="1">
      <alignment horizontal="center" vertical="center"/>
    </xf>
    <xf numFmtId="183" fontId="17" fillId="0" borderId="14" xfId="0" applyNumberFormat="1" applyFont="1" applyFill="1" applyBorder="1" applyAlignment="1">
      <alignment horizontal="center" vertical="center"/>
    </xf>
    <xf numFmtId="183" fontId="17" fillId="0" borderId="19" xfId="0" applyNumberFormat="1" applyFont="1" applyFill="1" applyBorder="1" applyAlignment="1">
      <alignment horizontal="center" vertical="center"/>
    </xf>
    <xf numFmtId="183" fontId="16" fillId="0" borderId="23" xfId="0" applyNumberFormat="1" applyFont="1" applyFill="1" applyBorder="1" applyAlignment="1">
      <alignment horizontal="center" vertical="center" wrapText="1"/>
    </xf>
    <xf numFmtId="183" fontId="16" fillId="0" borderId="35" xfId="0" applyNumberFormat="1" applyFont="1" applyFill="1" applyBorder="1" applyAlignment="1">
      <alignment horizontal="center" vertical="center" wrapText="1"/>
    </xf>
    <xf numFmtId="183" fontId="16" fillId="0" borderId="27" xfId="0" applyNumberFormat="1" applyFont="1" applyFill="1" applyBorder="1" applyAlignment="1">
      <alignment horizontal="center" vertical="center" wrapText="1"/>
    </xf>
    <xf numFmtId="183" fontId="16" fillId="0" borderId="12" xfId="0" applyNumberFormat="1" applyFont="1" applyFill="1" applyBorder="1" applyAlignment="1">
      <alignment horizontal="center" vertical="center" wrapText="1"/>
    </xf>
    <xf numFmtId="183" fontId="16" fillId="0" borderId="0" xfId="0" applyNumberFormat="1" applyFont="1" applyFill="1" applyBorder="1" applyAlignment="1">
      <alignment horizontal="center" vertical="center" wrapText="1"/>
    </xf>
    <xf numFmtId="183" fontId="16" fillId="0" borderId="10" xfId="0" applyNumberFormat="1" applyFont="1" applyFill="1" applyBorder="1" applyAlignment="1">
      <alignment horizontal="center" vertical="center" wrapText="1"/>
    </xf>
    <xf numFmtId="183" fontId="16" fillId="0" borderId="14" xfId="0" applyNumberFormat="1" applyFont="1" applyFill="1" applyBorder="1" applyAlignment="1">
      <alignment horizontal="center" vertical="center" wrapText="1"/>
    </xf>
    <xf numFmtId="183" fontId="16" fillId="0" borderId="31" xfId="0" applyNumberFormat="1" applyFont="1" applyFill="1" applyBorder="1" applyAlignment="1">
      <alignment horizontal="center" vertical="center" wrapText="1"/>
    </xf>
    <xf numFmtId="183" fontId="16" fillId="0" borderId="19" xfId="0" applyNumberFormat="1" applyFont="1" applyFill="1" applyBorder="1" applyAlignment="1">
      <alignment horizontal="center" vertical="center" wrapText="1"/>
    </xf>
    <xf numFmtId="183" fontId="3" fillId="0" borderId="31" xfId="0" applyNumberFormat="1" applyFont="1" applyFill="1" applyBorder="1" applyAlignment="1">
      <alignment horizontal="center" vertical="center" wrapText="1"/>
    </xf>
    <xf numFmtId="183" fontId="3" fillId="0" borderId="51" xfId="0" applyNumberFormat="1" applyFont="1" applyFill="1" applyBorder="1" applyAlignment="1">
      <alignment horizontal="center" vertical="center" wrapText="1"/>
    </xf>
    <xf numFmtId="183" fontId="3" fillId="0" borderId="51" xfId="0" applyNumberFormat="1" applyFont="1" applyFill="1" applyBorder="1" applyAlignment="1">
      <alignment horizontal="center" vertical="center"/>
    </xf>
    <xf numFmtId="183" fontId="16" fillId="0" borderId="24" xfId="0" applyNumberFormat="1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183" fontId="16" fillId="0" borderId="29" xfId="0" applyNumberFormat="1" applyFont="1" applyFill="1" applyBorder="1" applyAlignment="1">
      <alignment horizontal="center" vertical="center"/>
    </xf>
    <xf numFmtId="183" fontId="23" fillId="0" borderId="39" xfId="0" applyNumberFormat="1" applyFont="1" applyFill="1" applyBorder="1" applyAlignment="1">
      <alignment horizontal="center" vertical="center" wrapText="1"/>
    </xf>
    <xf numFmtId="183" fontId="23" fillId="0" borderId="34" xfId="0" applyNumberFormat="1" applyFont="1" applyFill="1" applyBorder="1" applyAlignment="1">
      <alignment horizontal="center" vertical="center" wrapText="1"/>
    </xf>
    <xf numFmtId="183" fontId="16" fillId="0" borderId="39" xfId="0" applyNumberFormat="1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183" fontId="16" fillId="0" borderId="39" xfId="0" applyNumberFormat="1" applyFont="1" applyFill="1" applyBorder="1" applyAlignment="1">
      <alignment horizontal="center" vertical="center" wrapText="1"/>
    </xf>
    <xf numFmtId="183" fontId="16" fillId="0" borderId="34" xfId="0" applyNumberFormat="1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183" fontId="16" fillId="0" borderId="18" xfId="0" applyNumberFormat="1" applyFont="1" applyFill="1" applyBorder="1" applyAlignment="1">
      <alignment horizontal="distributed" vertical="center" indent="2"/>
    </xf>
    <xf numFmtId="0" fontId="21" fillId="0" borderId="49" xfId="0" applyFont="1" applyFill="1" applyBorder="1" applyAlignment="1">
      <alignment horizontal="distributed" vertical="center" indent="2"/>
    </xf>
    <xf numFmtId="0" fontId="21" fillId="0" borderId="37" xfId="0" applyFont="1" applyFill="1" applyBorder="1" applyAlignment="1">
      <alignment horizontal="distributed" vertical="center" indent="2"/>
    </xf>
    <xf numFmtId="183" fontId="16" fillId="0" borderId="22" xfId="0" applyNumberFormat="1" applyFont="1" applyFill="1" applyBorder="1" applyAlignment="1">
      <alignment horizontal="center" vertical="center" wrapText="1"/>
    </xf>
    <xf numFmtId="183" fontId="16" fillId="0" borderId="30" xfId="0" applyNumberFormat="1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37" xfId="0" applyBorder="1" applyAlignment="1">
      <alignment/>
    </xf>
    <xf numFmtId="183" fontId="16" fillId="0" borderId="22" xfId="0" applyNumberFormat="1" applyFont="1" applyFill="1" applyBorder="1" applyAlignment="1">
      <alignment horizontal="center" vertical="center"/>
    </xf>
    <xf numFmtId="183" fontId="16" fillId="0" borderId="30" xfId="0" applyNumberFormat="1" applyFont="1" applyFill="1" applyBorder="1" applyAlignment="1">
      <alignment horizontal="center" vertical="center"/>
    </xf>
    <xf numFmtId="183" fontId="16" fillId="0" borderId="12" xfId="49" applyNumberFormat="1" applyFont="1" applyBorder="1" applyAlignment="1">
      <alignment horizontal="center" vertical="center"/>
    </xf>
    <xf numFmtId="183" fontId="16" fillId="0" borderId="10" xfId="49" applyNumberFormat="1" applyFont="1" applyBorder="1" applyAlignment="1">
      <alignment horizontal="center" vertical="center"/>
    </xf>
    <xf numFmtId="183" fontId="17" fillId="0" borderId="14" xfId="49" applyNumberFormat="1" applyFont="1" applyBorder="1" applyAlignment="1">
      <alignment horizontal="center" vertical="center"/>
    </xf>
    <xf numFmtId="183" fontId="17" fillId="0" borderId="19" xfId="49" applyNumberFormat="1" applyFont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183" fontId="16" fillId="0" borderId="23" xfId="49" applyNumberFormat="1" applyFont="1" applyBorder="1" applyAlignment="1">
      <alignment horizontal="center" vertical="center"/>
    </xf>
    <xf numFmtId="183" fontId="16" fillId="0" borderId="27" xfId="49" applyNumberFormat="1" applyFont="1" applyBorder="1" applyAlignment="1">
      <alignment horizontal="center" vertical="center"/>
    </xf>
    <xf numFmtId="183" fontId="16" fillId="0" borderId="34" xfId="0" applyNumberFormat="1" applyFont="1" applyFill="1" applyBorder="1" applyAlignment="1">
      <alignment horizontal="center" vertical="center"/>
    </xf>
    <xf numFmtId="183" fontId="3" fillId="0" borderId="34" xfId="0" applyNumberFormat="1" applyFont="1" applyFill="1" applyBorder="1" applyAlignment="1">
      <alignment horizontal="center" vertical="center"/>
    </xf>
    <xf numFmtId="183" fontId="2" fillId="0" borderId="22" xfId="0" applyNumberFormat="1" applyFont="1" applyFill="1" applyBorder="1" applyAlignment="1">
      <alignment horizontal="center" vertical="center" wrapText="1"/>
    </xf>
    <xf numFmtId="183" fontId="2" fillId="0" borderId="30" xfId="0" applyNumberFormat="1" applyFont="1" applyFill="1" applyBorder="1" applyAlignment="1">
      <alignment horizontal="center" vertical="center" wrapText="1"/>
    </xf>
    <xf numFmtId="183" fontId="24" fillId="0" borderId="39" xfId="0" applyNumberFormat="1" applyFont="1" applyFill="1" applyBorder="1" applyAlignment="1">
      <alignment horizontal="center" vertical="center" wrapText="1"/>
    </xf>
    <xf numFmtId="183" fontId="24" fillId="0" borderId="34" xfId="0" applyNumberFormat="1" applyFont="1" applyFill="1" applyBorder="1" applyAlignment="1">
      <alignment horizontal="center" vertical="center" wrapText="1"/>
    </xf>
    <xf numFmtId="183" fontId="10" fillId="0" borderId="36" xfId="0" applyNumberFormat="1" applyFont="1" applyFill="1" applyBorder="1" applyAlignment="1">
      <alignment horizontal="center" vertical="center"/>
    </xf>
    <xf numFmtId="183" fontId="10" fillId="0" borderId="11" xfId="0" applyNumberFormat="1" applyFont="1" applyFill="1" applyBorder="1" applyAlignment="1">
      <alignment horizontal="center" vertical="center"/>
    </xf>
    <xf numFmtId="183" fontId="10" fillId="0" borderId="13" xfId="0" applyNumberFormat="1" applyFont="1" applyFill="1" applyBorder="1" applyAlignment="1">
      <alignment horizontal="center" vertical="center"/>
    </xf>
    <xf numFmtId="183" fontId="3" fillId="0" borderId="17" xfId="0" applyNumberFormat="1" applyFont="1" applyFill="1" applyBorder="1" applyAlignment="1">
      <alignment horizontal="center" vertical="center"/>
    </xf>
    <xf numFmtId="183" fontId="2" fillId="0" borderId="36" xfId="0" applyNumberFormat="1" applyFont="1" applyFill="1" applyBorder="1" applyAlignment="1">
      <alignment horizontal="center" vertical="center"/>
    </xf>
    <xf numFmtId="183" fontId="2" fillId="0" borderId="13" xfId="0" applyNumberFormat="1" applyFont="1" applyFill="1" applyBorder="1" applyAlignment="1">
      <alignment horizontal="center" vertical="center"/>
    </xf>
    <xf numFmtId="183" fontId="14" fillId="0" borderId="22" xfId="0" applyNumberFormat="1" applyFont="1" applyFill="1" applyBorder="1" applyAlignment="1">
      <alignment horizontal="center" vertical="center" wrapText="1"/>
    </xf>
    <xf numFmtId="183" fontId="14" fillId="0" borderId="30" xfId="0" applyNumberFormat="1" applyFont="1" applyFill="1" applyBorder="1" applyAlignment="1">
      <alignment horizontal="center" vertical="center" wrapText="1"/>
    </xf>
    <xf numFmtId="183" fontId="12" fillId="0" borderId="22" xfId="0" applyNumberFormat="1" applyFont="1" applyFill="1" applyBorder="1" applyAlignment="1">
      <alignment horizontal="center" vertical="center" wrapText="1"/>
    </xf>
    <xf numFmtId="183" fontId="12" fillId="0" borderId="30" xfId="0" applyNumberFormat="1" applyFont="1" applyFill="1" applyBorder="1" applyAlignment="1">
      <alignment horizontal="center" vertical="center" wrapText="1"/>
    </xf>
    <xf numFmtId="183" fontId="16" fillId="0" borderId="14" xfId="0" applyNumberFormat="1" applyFont="1" applyFill="1" applyBorder="1" applyAlignment="1">
      <alignment horizontal="center" vertical="center"/>
    </xf>
    <xf numFmtId="183" fontId="16" fillId="0" borderId="19" xfId="0" applyNumberFormat="1" applyFont="1" applyFill="1" applyBorder="1" applyAlignment="1">
      <alignment horizontal="center" vertical="center"/>
    </xf>
    <xf numFmtId="183" fontId="14" fillId="0" borderId="18" xfId="0" applyNumberFormat="1" applyFont="1" applyFill="1" applyBorder="1" applyAlignment="1">
      <alignment horizontal="right" vertical="center"/>
    </xf>
    <xf numFmtId="183" fontId="14" fillId="0" borderId="49" xfId="0" applyNumberFormat="1" applyFont="1" applyFill="1" applyBorder="1" applyAlignment="1">
      <alignment horizontal="right" vertical="center"/>
    </xf>
    <xf numFmtId="183" fontId="3" fillId="0" borderId="50" xfId="0" applyNumberFormat="1" applyFont="1" applyFill="1" applyBorder="1" applyAlignment="1">
      <alignment horizontal="center" vertical="center" wrapText="1"/>
    </xf>
    <xf numFmtId="183" fontId="3" fillId="0" borderId="39" xfId="0" applyNumberFormat="1" applyFont="1" applyFill="1" applyBorder="1" applyAlignment="1">
      <alignment horizontal="center" vertical="center" wrapText="1"/>
    </xf>
    <xf numFmtId="183" fontId="3" fillId="0" borderId="34" xfId="0" applyNumberFormat="1" applyFont="1" applyFill="1" applyBorder="1" applyAlignment="1">
      <alignment horizontal="center" vertical="center" wrapText="1"/>
    </xf>
    <xf numFmtId="183" fontId="3" fillId="0" borderId="24" xfId="0" applyNumberFormat="1" applyFont="1" applyFill="1" applyBorder="1" applyAlignment="1">
      <alignment horizontal="center" vertical="center" wrapText="1"/>
    </xf>
    <xf numFmtId="183" fontId="3" fillId="0" borderId="29" xfId="0" applyNumberFormat="1" applyFont="1" applyFill="1" applyBorder="1" applyAlignment="1">
      <alignment horizontal="center" vertical="center" wrapText="1"/>
    </xf>
    <xf numFmtId="183" fontId="3" fillId="0" borderId="18" xfId="0" applyNumberFormat="1" applyFont="1" applyFill="1" applyBorder="1" applyAlignment="1">
      <alignment horizontal="distributed" vertical="center" indent="6"/>
    </xf>
    <xf numFmtId="183" fontId="3" fillId="0" borderId="49" xfId="0" applyNumberFormat="1" applyFont="1" applyFill="1" applyBorder="1" applyAlignment="1">
      <alignment horizontal="distributed" vertical="center" indent="6"/>
    </xf>
    <xf numFmtId="183" fontId="3" fillId="0" borderId="37" xfId="0" applyNumberFormat="1" applyFont="1" applyFill="1" applyBorder="1" applyAlignment="1">
      <alignment horizontal="distributed" vertical="center" indent="6"/>
    </xf>
    <xf numFmtId="183" fontId="3" fillId="0" borderId="18" xfId="0" applyNumberFormat="1" applyFont="1" applyFill="1" applyBorder="1" applyAlignment="1">
      <alignment horizontal="distributed" vertical="center" indent="3"/>
    </xf>
    <xf numFmtId="183" fontId="3" fillId="0" borderId="49" xfId="0" applyNumberFormat="1" applyFont="1" applyFill="1" applyBorder="1" applyAlignment="1">
      <alignment horizontal="distributed" vertical="center" indent="3"/>
    </xf>
    <xf numFmtId="183" fontId="3" fillId="0" borderId="37" xfId="0" applyNumberFormat="1" applyFont="1" applyFill="1" applyBorder="1" applyAlignment="1">
      <alignment horizontal="distributed" vertical="center" indent="3"/>
    </xf>
    <xf numFmtId="183" fontId="3" fillId="0" borderId="15" xfId="0" applyNumberFormat="1" applyFont="1" applyFill="1" applyBorder="1" applyAlignment="1">
      <alignment horizontal="center" vertical="center"/>
    </xf>
    <xf numFmtId="183" fontId="3" fillId="0" borderId="49" xfId="0" applyNumberFormat="1" applyFont="1" applyFill="1" applyBorder="1" applyAlignment="1">
      <alignment horizontal="distributed" vertical="center" indent="2"/>
    </xf>
    <xf numFmtId="183" fontId="3" fillId="0" borderId="37" xfId="0" applyNumberFormat="1" applyFont="1" applyFill="1" applyBorder="1" applyAlignment="1">
      <alignment horizontal="distributed" vertical="center" indent="2"/>
    </xf>
    <xf numFmtId="183" fontId="12" fillId="0" borderId="39" xfId="0" applyNumberFormat="1" applyFont="1" applyFill="1" applyBorder="1" applyAlignment="1">
      <alignment horizontal="center" vertical="center" wrapText="1"/>
    </xf>
    <xf numFmtId="183" fontId="12" fillId="0" borderId="34" xfId="0" applyNumberFormat="1" applyFont="1" applyFill="1" applyBorder="1" applyAlignment="1">
      <alignment horizontal="center" vertical="center" wrapText="1"/>
    </xf>
    <xf numFmtId="183" fontId="17" fillId="0" borderId="14" xfId="49" applyNumberFormat="1" applyFont="1" applyFill="1" applyBorder="1" applyAlignment="1">
      <alignment horizontal="center" vertical="center"/>
    </xf>
    <xf numFmtId="183" fontId="17" fillId="0" borderId="19" xfId="49" applyNumberFormat="1" applyFont="1" applyFill="1" applyBorder="1" applyAlignment="1">
      <alignment horizontal="center" vertical="center"/>
    </xf>
    <xf numFmtId="183" fontId="16" fillId="0" borderId="10" xfId="49" applyNumberFormat="1" applyFont="1" applyFill="1" applyBorder="1" applyAlignment="1">
      <alignment horizontal="center" vertical="center"/>
    </xf>
    <xf numFmtId="183" fontId="16" fillId="0" borderId="18" xfId="0" applyNumberFormat="1" applyFont="1" applyFill="1" applyBorder="1" applyAlignment="1">
      <alignment horizontal="distributed" vertical="center" indent="5"/>
    </xf>
    <xf numFmtId="183" fontId="16" fillId="0" borderId="49" xfId="0" applyNumberFormat="1" applyFont="1" applyFill="1" applyBorder="1" applyAlignment="1">
      <alignment horizontal="distributed" vertical="center" indent="5"/>
    </xf>
    <xf numFmtId="183" fontId="16" fillId="0" borderId="37" xfId="0" applyNumberFormat="1" applyFont="1" applyFill="1" applyBorder="1" applyAlignment="1">
      <alignment horizontal="distributed" vertical="center" indent="5"/>
    </xf>
    <xf numFmtId="183" fontId="14" fillId="0" borderId="23" xfId="0" applyNumberFormat="1" applyFont="1" applyFill="1" applyBorder="1" applyAlignment="1">
      <alignment horizontal="center" vertical="center"/>
    </xf>
    <xf numFmtId="183" fontId="14" fillId="0" borderId="37" xfId="0" applyNumberFormat="1" applyFont="1" applyFill="1" applyBorder="1" applyAlignment="1">
      <alignment horizontal="center" vertical="center"/>
    </xf>
    <xf numFmtId="183" fontId="16" fillId="0" borderId="18" xfId="0" applyNumberFormat="1" applyFont="1" applyFill="1" applyBorder="1" applyAlignment="1">
      <alignment horizontal="distributed" vertical="center" indent="3"/>
    </xf>
    <xf numFmtId="183" fontId="16" fillId="0" borderId="49" xfId="0" applyNumberFormat="1" applyFont="1" applyFill="1" applyBorder="1" applyAlignment="1">
      <alignment horizontal="distributed" vertical="center" indent="3"/>
    </xf>
    <xf numFmtId="183" fontId="16" fillId="0" borderId="37" xfId="0" applyNumberFormat="1" applyFont="1" applyFill="1" applyBorder="1" applyAlignment="1">
      <alignment horizontal="distributed" vertical="center" indent="3"/>
    </xf>
    <xf numFmtId="183" fontId="22" fillId="0" borderId="18" xfId="0" applyNumberFormat="1" applyFont="1" applyFill="1" applyBorder="1" applyAlignment="1">
      <alignment horizontal="center" vertical="center" wrapText="1"/>
    </xf>
    <xf numFmtId="183" fontId="22" fillId="0" borderId="37" xfId="0" applyNumberFormat="1" applyFont="1" applyFill="1" applyBorder="1" applyAlignment="1">
      <alignment horizontal="center" vertical="center"/>
    </xf>
    <xf numFmtId="183" fontId="19" fillId="0" borderId="39" xfId="0" applyNumberFormat="1" applyFont="1" applyFill="1" applyBorder="1" applyAlignment="1">
      <alignment horizontal="center" vertical="center" wrapText="1"/>
    </xf>
    <xf numFmtId="183" fontId="19" fillId="0" borderId="34" xfId="0" applyNumberFormat="1" applyFont="1" applyFill="1" applyBorder="1" applyAlignment="1">
      <alignment horizontal="center" vertical="center" wrapText="1"/>
    </xf>
    <xf numFmtId="183" fontId="16" fillId="0" borderId="0" xfId="0" applyNumberFormat="1" applyFont="1" applyFill="1" applyBorder="1" applyAlignment="1">
      <alignment horizontal="center" vertical="center"/>
    </xf>
    <xf numFmtId="183" fontId="16" fillId="0" borderId="18" xfId="0" applyNumberFormat="1" applyFont="1" applyFill="1" applyBorder="1" applyAlignment="1">
      <alignment horizontal="distributed" vertical="center" indent="6"/>
    </xf>
    <xf numFmtId="183" fontId="16" fillId="0" borderId="49" xfId="0" applyNumberFormat="1" applyFont="1" applyFill="1" applyBorder="1" applyAlignment="1">
      <alignment horizontal="distributed" vertical="center" indent="6"/>
    </xf>
    <xf numFmtId="183" fontId="16" fillId="0" borderId="37" xfId="0" applyNumberFormat="1" applyFont="1" applyFill="1" applyBorder="1" applyAlignment="1">
      <alignment horizontal="distributed" vertical="center" indent="6"/>
    </xf>
    <xf numFmtId="0" fontId="0" fillId="0" borderId="49" xfId="0" applyBorder="1" applyAlignment="1">
      <alignment horizontal="center"/>
    </xf>
    <xf numFmtId="0" fontId="0" fillId="0" borderId="37" xfId="0" applyBorder="1" applyAlignment="1">
      <alignment horizontal="center"/>
    </xf>
    <xf numFmtId="183" fontId="19" fillId="0" borderId="18" xfId="0" applyNumberFormat="1" applyFont="1" applyFill="1" applyBorder="1" applyAlignment="1">
      <alignment horizontal="center" vertical="center" shrinkToFit="1"/>
    </xf>
    <xf numFmtId="183" fontId="19" fillId="0" borderId="37" xfId="0" applyNumberFormat="1" applyFont="1" applyFill="1" applyBorder="1" applyAlignment="1">
      <alignment horizontal="center" vertical="center" shrinkToFit="1"/>
    </xf>
    <xf numFmtId="183" fontId="16" fillId="0" borderId="18" xfId="0" applyNumberFormat="1" applyFont="1" applyFill="1" applyBorder="1" applyAlignment="1">
      <alignment horizontal="center" vertical="center" wrapText="1"/>
    </xf>
    <xf numFmtId="183" fontId="22" fillId="0" borderId="37" xfId="0" applyNumberFormat="1" applyFont="1" applyFill="1" applyBorder="1" applyAlignment="1">
      <alignment horizontal="center" vertical="center" wrapText="1"/>
    </xf>
    <xf numFmtId="183" fontId="16" fillId="0" borderId="15" xfId="0" applyNumberFormat="1" applyFont="1" applyFill="1" applyBorder="1" applyAlignment="1">
      <alignment horizontal="center" vertical="center"/>
    </xf>
    <xf numFmtId="183" fontId="16" fillId="0" borderId="17" xfId="0" applyNumberFormat="1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183" fontId="3" fillId="0" borderId="56" xfId="0" applyNumberFormat="1" applyFont="1" applyFill="1" applyBorder="1" applyAlignment="1">
      <alignment horizontal="distributed" vertical="center" indent="1"/>
    </xf>
    <xf numFmtId="183" fontId="3" fillId="0" borderId="58" xfId="0" applyNumberFormat="1" applyFont="1" applyFill="1" applyBorder="1" applyAlignment="1">
      <alignment horizontal="distributed" vertical="center" indent="1"/>
    </xf>
    <xf numFmtId="183" fontId="3" fillId="0" borderId="45" xfId="0" applyNumberFormat="1" applyFont="1" applyFill="1" applyBorder="1" applyAlignment="1">
      <alignment horizontal="center" vertical="center"/>
    </xf>
    <xf numFmtId="183" fontId="3" fillId="0" borderId="57" xfId="0" applyNumberFormat="1" applyFont="1" applyFill="1" applyBorder="1" applyAlignment="1">
      <alignment horizontal="center" vertical="center"/>
    </xf>
    <xf numFmtId="183" fontId="3" fillId="0" borderId="14" xfId="0" applyNumberFormat="1" applyFont="1" applyFill="1" applyBorder="1" applyAlignment="1">
      <alignment horizontal="distributed" vertical="center" indent="1"/>
    </xf>
    <xf numFmtId="183" fontId="3" fillId="0" borderId="19" xfId="0" applyNumberFormat="1" applyFont="1" applyFill="1" applyBorder="1" applyAlignment="1">
      <alignment horizontal="distributed" vertical="center" indent="1"/>
    </xf>
    <xf numFmtId="183" fontId="3" fillId="0" borderId="14" xfId="0" applyNumberFormat="1" applyFont="1" applyFill="1" applyBorder="1" applyAlignment="1">
      <alignment horizontal="distributed" vertical="center" wrapText="1" indent="1"/>
    </xf>
    <xf numFmtId="183" fontId="3" fillId="0" borderId="19" xfId="0" applyNumberFormat="1" applyFont="1" applyFill="1" applyBorder="1" applyAlignment="1">
      <alignment horizontal="distributed" vertical="center" wrapText="1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7"/>
  <sheetViews>
    <sheetView tabSelected="1" zoomScaleSheetLayoutView="100" zoomScalePageLayoutView="0" workbookViewId="0" topLeftCell="A1">
      <selection activeCell="A1" sqref="A1"/>
    </sheetView>
  </sheetViews>
  <sheetFormatPr defaultColWidth="1.625" defaultRowHeight="18" customHeight="1"/>
  <cols>
    <col min="1" max="1" width="4.625" style="109" customWidth="1"/>
    <col min="2" max="2" width="2.625" style="109" customWidth="1"/>
    <col min="3" max="16384" width="1.625" style="109" customWidth="1"/>
  </cols>
  <sheetData>
    <row r="1" spans="1:7" ht="18" customHeight="1">
      <c r="A1" s="538" t="s">
        <v>757</v>
      </c>
      <c r="B1" s="538"/>
      <c r="C1" s="538"/>
      <c r="D1" s="538"/>
      <c r="E1" s="538"/>
      <c r="F1" s="538"/>
      <c r="G1" s="538"/>
    </row>
    <row r="2" spans="2:7" ht="18" customHeight="1">
      <c r="B2" s="548" t="s">
        <v>692</v>
      </c>
      <c r="C2" s="548"/>
      <c r="D2" s="548"/>
      <c r="E2" s="548"/>
      <c r="F2" s="548"/>
      <c r="G2" s="548"/>
    </row>
    <row r="3" spans="3:35" ht="18" customHeight="1">
      <c r="C3" s="548" t="s">
        <v>693</v>
      </c>
      <c r="D3" s="548"/>
      <c r="E3" s="548"/>
      <c r="F3" s="548"/>
      <c r="G3" s="548"/>
      <c r="H3" s="548"/>
      <c r="I3" s="548"/>
      <c r="J3" s="548"/>
      <c r="K3" s="548"/>
      <c r="L3" s="548"/>
      <c r="M3" s="548"/>
      <c r="N3" s="548"/>
      <c r="O3" s="548"/>
      <c r="P3" s="548"/>
      <c r="Q3" s="548"/>
      <c r="R3" s="548"/>
      <c r="S3" s="548"/>
      <c r="T3" s="548"/>
      <c r="U3" s="548"/>
      <c r="V3" s="548"/>
      <c r="W3" s="548"/>
      <c r="X3" s="548"/>
      <c r="Y3" s="548"/>
      <c r="Z3" s="548"/>
      <c r="AA3" s="548"/>
      <c r="AB3" s="548"/>
      <c r="AC3" s="548"/>
      <c r="AD3" s="548"/>
      <c r="AE3" s="548"/>
      <c r="AF3" s="548"/>
      <c r="AG3" s="548"/>
      <c r="AH3" s="548"/>
      <c r="AI3" s="548"/>
    </row>
    <row r="4" spans="3:35" ht="18" customHeight="1">
      <c r="C4" s="548" t="s">
        <v>758</v>
      </c>
      <c r="D4" s="548"/>
      <c r="E4" s="548"/>
      <c r="F4" s="548"/>
      <c r="G4" s="548"/>
      <c r="H4" s="548"/>
      <c r="I4" s="548"/>
      <c r="J4" s="548"/>
      <c r="K4" s="548"/>
      <c r="L4" s="548"/>
      <c r="M4" s="548"/>
      <c r="N4" s="548"/>
      <c r="O4" s="548"/>
      <c r="P4" s="548"/>
      <c r="Q4" s="548"/>
      <c r="R4" s="548"/>
      <c r="S4" s="548"/>
      <c r="T4" s="548"/>
      <c r="U4" s="548"/>
      <c r="V4" s="548"/>
      <c r="W4" s="548"/>
      <c r="X4" s="548"/>
      <c r="Y4" s="548"/>
      <c r="Z4" s="548"/>
      <c r="AA4" s="548"/>
      <c r="AB4" s="548"/>
      <c r="AC4" s="548"/>
      <c r="AD4" s="548"/>
      <c r="AE4" s="548"/>
      <c r="AF4" s="548"/>
      <c r="AG4" s="548"/>
      <c r="AH4" s="548"/>
      <c r="AI4" s="548"/>
    </row>
    <row r="5" spans="3:35" ht="18" customHeight="1">
      <c r="C5" s="548" t="s">
        <v>759</v>
      </c>
      <c r="D5" s="548"/>
      <c r="E5" s="548"/>
      <c r="F5" s="548"/>
      <c r="G5" s="548"/>
      <c r="H5" s="548"/>
      <c r="I5" s="548"/>
      <c r="J5" s="548"/>
      <c r="K5" s="548"/>
      <c r="L5" s="548"/>
      <c r="M5" s="548"/>
      <c r="N5" s="548"/>
      <c r="O5" s="548"/>
      <c r="P5" s="548"/>
      <c r="Q5" s="548"/>
      <c r="R5" s="548"/>
      <c r="S5" s="548"/>
      <c r="T5" s="548"/>
      <c r="U5" s="548"/>
      <c r="V5" s="548"/>
      <c r="W5" s="548"/>
      <c r="X5" s="548"/>
      <c r="Y5" s="548"/>
      <c r="Z5" s="548"/>
      <c r="AA5" s="548"/>
      <c r="AB5" s="548"/>
      <c r="AC5" s="548"/>
      <c r="AD5" s="548"/>
      <c r="AE5" s="548"/>
      <c r="AF5" s="548"/>
      <c r="AG5" s="548"/>
      <c r="AH5" s="548"/>
      <c r="AI5" s="548"/>
    </row>
    <row r="6" spans="3:35" ht="18" customHeight="1">
      <c r="C6" s="548" t="s">
        <v>709</v>
      </c>
      <c r="D6" s="548"/>
      <c r="E6" s="548"/>
      <c r="F6" s="548"/>
      <c r="G6" s="548"/>
      <c r="H6" s="548"/>
      <c r="I6" s="548"/>
      <c r="J6" s="548"/>
      <c r="K6" s="548"/>
      <c r="L6" s="548"/>
      <c r="M6" s="548"/>
      <c r="N6" s="548"/>
      <c r="O6" s="548"/>
      <c r="P6" s="548"/>
      <c r="Q6" s="548"/>
      <c r="R6" s="548"/>
      <c r="S6" s="548"/>
      <c r="T6" s="548"/>
      <c r="U6" s="548"/>
      <c r="V6" s="548"/>
      <c r="W6" s="548"/>
      <c r="X6" s="548"/>
      <c r="Y6" s="548"/>
      <c r="Z6" s="548"/>
      <c r="AA6" s="548"/>
      <c r="AB6" s="548"/>
      <c r="AC6" s="548"/>
      <c r="AD6" s="548"/>
      <c r="AE6" s="548"/>
      <c r="AF6" s="548"/>
      <c r="AG6" s="548"/>
      <c r="AH6" s="548"/>
      <c r="AI6" s="548"/>
    </row>
    <row r="7" spans="3:35" ht="18" customHeight="1">
      <c r="C7" s="548" t="s">
        <v>710</v>
      </c>
      <c r="D7" s="548"/>
      <c r="E7" s="548"/>
      <c r="F7" s="548"/>
      <c r="G7" s="548"/>
      <c r="H7" s="548"/>
      <c r="I7" s="548"/>
      <c r="J7" s="548"/>
      <c r="K7" s="548"/>
      <c r="L7" s="548"/>
      <c r="M7" s="548"/>
      <c r="N7" s="548"/>
      <c r="O7" s="548"/>
      <c r="P7" s="548"/>
      <c r="Q7" s="548"/>
      <c r="R7" s="548"/>
      <c r="S7" s="548"/>
      <c r="T7" s="548"/>
      <c r="U7" s="548"/>
      <c r="V7" s="548"/>
      <c r="W7" s="548"/>
      <c r="X7" s="548"/>
      <c r="Y7" s="548"/>
      <c r="Z7" s="548"/>
      <c r="AA7" s="548"/>
      <c r="AB7" s="548"/>
      <c r="AC7" s="548"/>
      <c r="AD7" s="548"/>
      <c r="AE7" s="548"/>
      <c r="AF7" s="548"/>
      <c r="AG7" s="548"/>
      <c r="AH7" s="548"/>
      <c r="AI7" s="548"/>
    </row>
    <row r="8" spans="3:35" ht="18" customHeight="1">
      <c r="C8" s="548" t="s">
        <v>711</v>
      </c>
      <c r="D8" s="548"/>
      <c r="E8" s="548"/>
      <c r="F8" s="548"/>
      <c r="G8" s="548"/>
      <c r="H8" s="548"/>
      <c r="I8" s="548"/>
      <c r="J8" s="548"/>
      <c r="K8" s="548"/>
      <c r="L8" s="548"/>
      <c r="M8" s="548"/>
      <c r="N8" s="548"/>
      <c r="O8" s="548"/>
      <c r="P8" s="548"/>
      <c r="Q8" s="548"/>
      <c r="R8" s="548"/>
      <c r="S8" s="548"/>
      <c r="T8" s="548"/>
      <c r="U8" s="548"/>
      <c r="V8" s="548"/>
      <c r="W8" s="548"/>
      <c r="X8" s="548"/>
      <c r="Y8" s="548"/>
      <c r="Z8" s="548"/>
      <c r="AA8" s="548"/>
      <c r="AB8" s="548"/>
      <c r="AC8" s="548"/>
      <c r="AD8" s="548"/>
      <c r="AE8" s="548"/>
      <c r="AF8" s="548"/>
      <c r="AG8" s="548"/>
      <c r="AH8" s="548"/>
      <c r="AI8" s="548"/>
    </row>
    <row r="9" spans="2:7" ht="18" customHeight="1">
      <c r="B9" s="548" t="s">
        <v>712</v>
      </c>
      <c r="C9" s="548"/>
      <c r="D9" s="548"/>
      <c r="E9" s="548"/>
      <c r="F9" s="548"/>
      <c r="G9" s="548"/>
    </row>
    <row r="10" spans="3:35" ht="18" customHeight="1">
      <c r="C10" s="548" t="s">
        <v>855</v>
      </c>
      <c r="D10" s="548"/>
      <c r="E10" s="548"/>
      <c r="F10" s="548"/>
      <c r="G10" s="548"/>
      <c r="H10" s="548"/>
      <c r="I10" s="548"/>
      <c r="J10" s="548"/>
      <c r="K10" s="548"/>
      <c r="L10" s="548"/>
      <c r="M10" s="548"/>
      <c r="N10" s="548"/>
      <c r="O10" s="548"/>
      <c r="P10" s="548"/>
      <c r="Q10" s="548"/>
      <c r="R10" s="548"/>
      <c r="S10" s="548"/>
      <c r="T10" s="548"/>
      <c r="U10" s="548"/>
      <c r="V10" s="548"/>
      <c r="W10" s="548"/>
      <c r="X10" s="548"/>
      <c r="Y10" s="548"/>
      <c r="Z10" s="548"/>
      <c r="AA10" s="548"/>
      <c r="AB10" s="548"/>
      <c r="AC10" s="548"/>
      <c r="AD10" s="548"/>
      <c r="AE10" s="548"/>
      <c r="AF10" s="548"/>
      <c r="AG10" s="548"/>
      <c r="AH10" s="548"/>
      <c r="AI10" s="548"/>
    </row>
    <row r="11" spans="3:35" ht="18" customHeight="1">
      <c r="C11" s="548" t="s">
        <v>869</v>
      </c>
      <c r="D11" s="548"/>
      <c r="E11" s="548"/>
      <c r="F11" s="548"/>
      <c r="G11" s="548"/>
      <c r="H11" s="548"/>
      <c r="I11" s="548"/>
      <c r="J11" s="548"/>
      <c r="K11" s="548"/>
      <c r="L11" s="548"/>
      <c r="M11" s="548"/>
      <c r="N11" s="548"/>
      <c r="O11" s="548"/>
      <c r="P11" s="548"/>
      <c r="Q11" s="548"/>
      <c r="R11" s="548"/>
      <c r="S11" s="548"/>
      <c r="T11" s="548"/>
      <c r="U11" s="548"/>
      <c r="V11" s="548"/>
      <c r="W11" s="548"/>
      <c r="X11" s="548"/>
      <c r="Y11" s="548"/>
      <c r="Z11" s="548"/>
      <c r="AA11" s="548"/>
      <c r="AB11" s="548"/>
      <c r="AC11" s="548"/>
      <c r="AD11" s="548"/>
      <c r="AE11" s="548"/>
      <c r="AF11" s="548"/>
      <c r="AG11" s="548"/>
      <c r="AH11" s="548"/>
      <c r="AI11" s="548"/>
    </row>
    <row r="12" spans="3:35" ht="18" customHeight="1">
      <c r="C12" s="548" t="s">
        <v>713</v>
      </c>
      <c r="D12" s="548"/>
      <c r="E12" s="548"/>
      <c r="F12" s="548"/>
      <c r="G12" s="548"/>
      <c r="H12" s="548"/>
      <c r="I12" s="548"/>
      <c r="J12" s="548"/>
      <c r="K12" s="548"/>
      <c r="L12" s="548"/>
      <c r="M12" s="548"/>
      <c r="N12" s="548"/>
      <c r="O12" s="548"/>
      <c r="P12" s="548"/>
      <c r="Q12" s="548"/>
      <c r="R12" s="548"/>
      <c r="S12" s="548"/>
      <c r="T12" s="548"/>
      <c r="U12" s="548"/>
      <c r="V12" s="548"/>
      <c r="W12" s="548"/>
      <c r="X12" s="548"/>
      <c r="Y12" s="548"/>
      <c r="Z12" s="548"/>
      <c r="AA12" s="548"/>
      <c r="AB12" s="548"/>
      <c r="AC12" s="548"/>
      <c r="AD12" s="548"/>
      <c r="AE12" s="548"/>
      <c r="AF12" s="548"/>
      <c r="AG12" s="548"/>
      <c r="AH12" s="548"/>
      <c r="AI12" s="548"/>
    </row>
    <row r="13" spans="3:35" ht="18" customHeight="1">
      <c r="C13" s="548" t="s">
        <v>857</v>
      </c>
      <c r="D13" s="548"/>
      <c r="E13" s="548"/>
      <c r="F13" s="548"/>
      <c r="G13" s="548"/>
      <c r="H13" s="548"/>
      <c r="I13" s="548"/>
      <c r="J13" s="548"/>
      <c r="K13" s="548"/>
      <c r="L13" s="548"/>
      <c r="M13" s="548"/>
      <c r="N13" s="548"/>
      <c r="O13" s="548"/>
      <c r="P13" s="548"/>
      <c r="Q13" s="548"/>
      <c r="R13" s="548"/>
      <c r="S13" s="548"/>
      <c r="T13" s="548"/>
      <c r="U13" s="548"/>
      <c r="V13" s="548"/>
      <c r="W13" s="548"/>
      <c r="X13" s="548"/>
      <c r="Y13" s="548"/>
      <c r="Z13" s="548"/>
      <c r="AA13" s="548"/>
      <c r="AB13" s="548"/>
      <c r="AC13" s="548"/>
      <c r="AD13" s="548"/>
      <c r="AE13" s="548"/>
      <c r="AF13" s="548"/>
      <c r="AG13" s="548"/>
      <c r="AH13" s="548"/>
      <c r="AI13" s="548"/>
    </row>
    <row r="14" spans="3:35" ht="18" customHeight="1">
      <c r="C14" s="548" t="s">
        <v>714</v>
      </c>
      <c r="D14" s="548"/>
      <c r="E14" s="548"/>
      <c r="F14" s="548"/>
      <c r="G14" s="548"/>
      <c r="H14" s="548"/>
      <c r="I14" s="548"/>
      <c r="J14" s="548"/>
      <c r="K14" s="548"/>
      <c r="L14" s="548"/>
      <c r="M14" s="548"/>
      <c r="N14" s="548"/>
      <c r="O14" s="548"/>
      <c r="P14" s="548"/>
      <c r="Q14" s="548"/>
      <c r="R14" s="548"/>
      <c r="S14" s="548"/>
      <c r="T14" s="548"/>
      <c r="U14" s="548"/>
      <c r="V14" s="548"/>
      <c r="W14" s="548"/>
      <c r="X14" s="548"/>
      <c r="Y14" s="548"/>
      <c r="Z14" s="548"/>
      <c r="AA14" s="548"/>
      <c r="AB14" s="548"/>
      <c r="AC14" s="548"/>
      <c r="AD14" s="548"/>
      <c r="AE14" s="548"/>
      <c r="AF14" s="548"/>
      <c r="AG14" s="548"/>
      <c r="AH14" s="548"/>
      <c r="AI14" s="548"/>
    </row>
    <row r="15" spans="3:35" ht="18" customHeight="1">
      <c r="C15" s="548" t="s">
        <v>715</v>
      </c>
      <c r="D15" s="548"/>
      <c r="E15" s="548"/>
      <c r="F15" s="548"/>
      <c r="G15" s="548"/>
      <c r="H15" s="548"/>
      <c r="I15" s="548"/>
      <c r="J15" s="548"/>
      <c r="K15" s="548"/>
      <c r="L15" s="548"/>
      <c r="M15" s="548"/>
      <c r="N15" s="548"/>
      <c r="O15" s="548"/>
      <c r="P15" s="548"/>
      <c r="Q15" s="548"/>
      <c r="R15" s="548"/>
      <c r="S15" s="548"/>
      <c r="T15" s="548"/>
      <c r="U15" s="548"/>
      <c r="V15" s="548"/>
      <c r="W15" s="548"/>
      <c r="X15" s="548"/>
      <c r="Y15" s="548"/>
      <c r="Z15" s="548"/>
      <c r="AA15" s="548"/>
      <c r="AB15" s="548"/>
      <c r="AC15" s="548"/>
      <c r="AD15" s="548"/>
      <c r="AE15" s="548"/>
      <c r="AF15" s="548"/>
      <c r="AG15" s="548"/>
      <c r="AH15" s="548"/>
      <c r="AI15" s="548"/>
    </row>
    <row r="16" spans="3:35" ht="18" customHeight="1">
      <c r="C16" s="548" t="s">
        <v>754</v>
      </c>
      <c r="D16" s="548"/>
      <c r="E16" s="548"/>
      <c r="F16" s="548"/>
      <c r="G16" s="548"/>
      <c r="H16" s="548"/>
      <c r="I16" s="548"/>
      <c r="J16" s="548"/>
      <c r="K16" s="548"/>
      <c r="L16" s="548"/>
      <c r="M16" s="548"/>
      <c r="N16" s="548"/>
      <c r="O16" s="548"/>
      <c r="P16" s="548"/>
      <c r="Q16" s="548"/>
      <c r="R16" s="548"/>
      <c r="S16" s="548"/>
      <c r="T16" s="548"/>
      <c r="U16" s="548"/>
      <c r="V16" s="548"/>
      <c r="W16" s="548"/>
      <c r="X16" s="548"/>
      <c r="Y16" s="548"/>
      <c r="Z16" s="548"/>
      <c r="AA16" s="548"/>
      <c r="AB16" s="548"/>
      <c r="AC16" s="548"/>
      <c r="AD16" s="548"/>
      <c r="AE16" s="548"/>
      <c r="AF16" s="548"/>
      <c r="AG16" s="548"/>
      <c r="AH16" s="548"/>
      <c r="AI16" s="548"/>
    </row>
    <row r="17" spans="3:35" ht="18" customHeight="1">
      <c r="C17" s="548" t="s">
        <v>755</v>
      </c>
      <c r="D17" s="548"/>
      <c r="E17" s="548"/>
      <c r="F17" s="548"/>
      <c r="G17" s="548"/>
      <c r="H17" s="548"/>
      <c r="I17" s="548"/>
      <c r="J17" s="548"/>
      <c r="K17" s="548"/>
      <c r="L17" s="548"/>
      <c r="M17" s="548"/>
      <c r="N17" s="548"/>
      <c r="O17" s="548"/>
      <c r="P17" s="548"/>
      <c r="Q17" s="548"/>
      <c r="R17" s="548"/>
      <c r="S17" s="548"/>
      <c r="T17" s="548"/>
      <c r="U17" s="548"/>
      <c r="V17" s="548"/>
      <c r="W17" s="548"/>
      <c r="X17" s="548"/>
      <c r="Y17" s="548"/>
      <c r="Z17" s="548"/>
      <c r="AA17" s="548"/>
      <c r="AB17" s="548"/>
      <c r="AC17" s="548"/>
      <c r="AD17" s="548"/>
      <c r="AE17" s="548"/>
      <c r="AF17" s="548"/>
      <c r="AG17" s="548"/>
      <c r="AH17" s="548"/>
      <c r="AI17" s="548"/>
    </row>
    <row r="18" spans="3:35" ht="18" customHeight="1">
      <c r="C18" s="548" t="s">
        <v>858</v>
      </c>
      <c r="D18" s="548"/>
      <c r="E18" s="548"/>
      <c r="F18" s="548"/>
      <c r="G18" s="548"/>
      <c r="H18" s="548"/>
      <c r="I18" s="548"/>
      <c r="J18" s="548"/>
      <c r="K18" s="548"/>
      <c r="L18" s="548"/>
      <c r="M18" s="548"/>
      <c r="N18" s="548"/>
      <c r="O18" s="548"/>
      <c r="P18" s="548"/>
      <c r="Q18" s="548"/>
      <c r="R18" s="548"/>
      <c r="S18" s="548"/>
      <c r="T18" s="548"/>
      <c r="U18" s="548"/>
      <c r="V18" s="548"/>
      <c r="W18" s="548"/>
      <c r="X18" s="548"/>
      <c r="Y18" s="548"/>
      <c r="Z18" s="548"/>
      <c r="AA18" s="548"/>
      <c r="AB18" s="548"/>
      <c r="AC18" s="548"/>
      <c r="AD18" s="548"/>
      <c r="AE18" s="548"/>
      <c r="AF18" s="548"/>
      <c r="AG18" s="548"/>
      <c r="AH18" s="548"/>
      <c r="AI18" s="548"/>
    </row>
    <row r="19" spans="3:35" ht="18" customHeight="1">
      <c r="C19" s="548" t="s">
        <v>859</v>
      </c>
      <c r="D19" s="548"/>
      <c r="E19" s="548"/>
      <c r="F19" s="548"/>
      <c r="G19" s="548"/>
      <c r="H19" s="548"/>
      <c r="I19" s="548"/>
      <c r="J19" s="548"/>
      <c r="K19" s="548"/>
      <c r="L19" s="548"/>
      <c r="M19" s="548"/>
      <c r="N19" s="548"/>
      <c r="O19" s="548"/>
      <c r="P19" s="548"/>
      <c r="Q19" s="548"/>
      <c r="R19" s="548"/>
      <c r="S19" s="548"/>
      <c r="T19" s="548"/>
      <c r="U19" s="548"/>
      <c r="V19" s="548"/>
      <c r="W19" s="548"/>
      <c r="X19" s="548"/>
      <c r="Y19" s="548"/>
      <c r="Z19" s="548"/>
      <c r="AA19" s="548"/>
      <c r="AB19" s="548"/>
      <c r="AC19" s="548"/>
      <c r="AD19" s="548"/>
      <c r="AE19" s="548"/>
      <c r="AF19" s="548"/>
      <c r="AG19" s="548"/>
      <c r="AH19" s="548"/>
      <c r="AI19" s="548"/>
    </row>
    <row r="20" spans="2:7" ht="18" customHeight="1">
      <c r="B20" s="548" t="s">
        <v>716</v>
      </c>
      <c r="C20" s="548"/>
      <c r="D20" s="548"/>
      <c r="E20" s="548"/>
      <c r="F20" s="548"/>
      <c r="G20" s="548"/>
    </row>
    <row r="21" spans="3:35" ht="18" customHeight="1">
      <c r="C21" s="548" t="s">
        <v>860</v>
      </c>
      <c r="D21" s="548"/>
      <c r="E21" s="548"/>
      <c r="F21" s="548"/>
      <c r="G21" s="548"/>
      <c r="H21" s="548"/>
      <c r="I21" s="548"/>
      <c r="J21" s="548"/>
      <c r="K21" s="548"/>
      <c r="L21" s="548"/>
      <c r="M21" s="548"/>
      <c r="N21" s="548"/>
      <c r="O21" s="548"/>
      <c r="P21" s="548"/>
      <c r="Q21" s="548"/>
      <c r="R21" s="548"/>
      <c r="S21" s="548"/>
      <c r="T21" s="548"/>
      <c r="U21" s="548"/>
      <c r="V21" s="548"/>
      <c r="W21" s="548"/>
      <c r="X21" s="548"/>
      <c r="Y21" s="548"/>
      <c r="Z21" s="548"/>
      <c r="AA21" s="548"/>
      <c r="AB21" s="548"/>
      <c r="AC21" s="548"/>
      <c r="AD21" s="548"/>
      <c r="AE21" s="548"/>
      <c r="AF21" s="548"/>
      <c r="AG21" s="548"/>
      <c r="AH21" s="548"/>
      <c r="AI21" s="548"/>
    </row>
    <row r="22" spans="3:35" ht="18" customHeight="1">
      <c r="C22" s="548" t="s">
        <v>870</v>
      </c>
      <c r="D22" s="548"/>
      <c r="E22" s="548"/>
      <c r="F22" s="548"/>
      <c r="G22" s="548"/>
      <c r="H22" s="548"/>
      <c r="I22" s="548"/>
      <c r="J22" s="548"/>
      <c r="K22" s="548"/>
      <c r="L22" s="548"/>
      <c r="M22" s="548"/>
      <c r="N22" s="548"/>
      <c r="O22" s="548"/>
      <c r="P22" s="548"/>
      <c r="Q22" s="548"/>
      <c r="R22" s="548"/>
      <c r="S22" s="548"/>
      <c r="T22" s="548"/>
      <c r="U22" s="548"/>
      <c r="V22" s="548"/>
      <c r="W22" s="548"/>
      <c r="X22" s="548"/>
      <c r="Y22" s="548"/>
      <c r="Z22" s="548"/>
      <c r="AA22" s="548"/>
      <c r="AB22" s="548"/>
      <c r="AC22" s="548"/>
      <c r="AD22" s="548"/>
      <c r="AE22" s="548"/>
      <c r="AF22" s="548"/>
      <c r="AG22" s="548"/>
      <c r="AH22" s="548"/>
      <c r="AI22" s="548"/>
    </row>
    <row r="23" spans="3:35" ht="18" customHeight="1">
      <c r="C23" s="548" t="s">
        <v>717</v>
      </c>
      <c r="D23" s="548"/>
      <c r="E23" s="548"/>
      <c r="F23" s="548"/>
      <c r="G23" s="548"/>
      <c r="H23" s="548"/>
      <c r="I23" s="548"/>
      <c r="J23" s="548"/>
      <c r="K23" s="548"/>
      <c r="L23" s="548"/>
      <c r="M23" s="548"/>
      <c r="N23" s="548"/>
      <c r="O23" s="548"/>
      <c r="P23" s="548"/>
      <c r="Q23" s="548"/>
      <c r="R23" s="548"/>
      <c r="S23" s="548"/>
      <c r="T23" s="548"/>
      <c r="U23" s="548"/>
      <c r="V23" s="548"/>
      <c r="W23" s="548"/>
      <c r="X23" s="548"/>
      <c r="Y23" s="548"/>
      <c r="Z23" s="548"/>
      <c r="AA23" s="548"/>
      <c r="AB23" s="548"/>
      <c r="AC23" s="548"/>
      <c r="AD23" s="548"/>
      <c r="AE23" s="548"/>
      <c r="AF23" s="548"/>
      <c r="AG23" s="548"/>
      <c r="AH23" s="548"/>
      <c r="AI23" s="548"/>
    </row>
    <row r="24" spans="3:35" ht="18" customHeight="1">
      <c r="C24" s="548" t="s">
        <v>861</v>
      </c>
      <c r="D24" s="548"/>
      <c r="E24" s="548"/>
      <c r="F24" s="548"/>
      <c r="G24" s="548"/>
      <c r="H24" s="548"/>
      <c r="I24" s="548"/>
      <c r="J24" s="548"/>
      <c r="K24" s="548"/>
      <c r="L24" s="548"/>
      <c r="M24" s="548"/>
      <c r="N24" s="548"/>
      <c r="O24" s="548"/>
      <c r="P24" s="548"/>
      <c r="Q24" s="548"/>
      <c r="R24" s="548"/>
      <c r="S24" s="548"/>
      <c r="T24" s="548"/>
      <c r="U24" s="548"/>
      <c r="V24" s="548"/>
      <c r="W24" s="548"/>
      <c r="X24" s="548"/>
      <c r="Y24" s="548"/>
      <c r="Z24" s="548"/>
      <c r="AA24" s="548"/>
      <c r="AB24" s="548"/>
      <c r="AC24" s="548"/>
      <c r="AD24" s="548"/>
      <c r="AE24" s="548"/>
      <c r="AF24" s="548"/>
      <c r="AG24" s="548"/>
      <c r="AH24" s="548"/>
      <c r="AI24" s="548"/>
    </row>
    <row r="25" spans="3:35" ht="18" customHeight="1">
      <c r="C25" s="548" t="s">
        <v>718</v>
      </c>
      <c r="D25" s="548"/>
      <c r="E25" s="548"/>
      <c r="F25" s="548"/>
      <c r="G25" s="548"/>
      <c r="H25" s="548"/>
      <c r="I25" s="548"/>
      <c r="J25" s="548"/>
      <c r="K25" s="548"/>
      <c r="L25" s="548"/>
      <c r="M25" s="548"/>
      <c r="N25" s="548"/>
      <c r="O25" s="548"/>
      <c r="P25" s="548"/>
      <c r="Q25" s="548"/>
      <c r="R25" s="548"/>
      <c r="S25" s="548"/>
      <c r="T25" s="548"/>
      <c r="U25" s="548"/>
      <c r="V25" s="548"/>
      <c r="W25" s="548"/>
      <c r="X25" s="548"/>
      <c r="Y25" s="548"/>
      <c r="Z25" s="548"/>
      <c r="AA25" s="548"/>
      <c r="AB25" s="548"/>
      <c r="AC25" s="548"/>
      <c r="AD25" s="548"/>
      <c r="AE25" s="548"/>
      <c r="AF25" s="548"/>
      <c r="AG25" s="548"/>
      <c r="AH25" s="548"/>
      <c r="AI25" s="548"/>
    </row>
    <row r="26" spans="3:35" ht="18" customHeight="1">
      <c r="C26" s="548" t="s">
        <v>753</v>
      </c>
      <c r="D26" s="548"/>
      <c r="E26" s="548"/>
      <c r="F26" s="548"/>
      <c r="G26" s="548"/>
      <c r="H26" s="548"/>
      <c r="I26" s="548"/>
      <c r="J26" s="548"/>
      <c r="K26" s="548"/>
      <c r="L26" s="548"/>
      <c r="M26" s="548"/>
      <c r="N26" s="548"/>
      <c r="O26" s="548"/>
      <c r="P26" s="548"/>
      <c r="Q26" s="548"/>
      <c r="R26" s="548"/>
      <c r="S26" s="548"/>
      <c r="T26" s="548"/>
      <c r="U26" s="548"/>
      <c r="V26" s="548"/>
      <c r="W26" s="548"/>
      <c r="X26" s="548"/>
      <c r="Y26" s="548"/>
      <c r="Z26" s="548"/>
      <c r="AA26" s="548"/>
      <c r="AB26" s="548"/>
      <c r="AC26" s="548"/>
      <c r="AD26" s="548"/>
      <c r="AE26" s="548"/>
      <c r="AF26" s="548"/>
      <c r="AG26" s="548"/>
      <c r="AH26" s="548"/>
      <c r="AI26" s="548"/>
    </row>
    <row r="27" spans="3:35" ht="18" customHeight="1">
      <c r="C27" s="548" t="s">
        <v>756</v>
      </c>
      <c r="D27" s="548"/>
      <c r="E27" s="548"/>
      <c r="F27" s="548"/>
      <c r="G27" s="548"/>
      <c r="H27" s="548"/>
      <c r="I27" s="548"/>
      <c r="J27" s="548"/>
      <c r="K27" s="548"/>
      <c r="L27" s="548"/>
      <c r="M27" s="548"/>
      <c r="N27" s="548"/>
      <c r="O27" s="548"/>
      <c r="P27" s="548"/>
      <c r="Q27" s="548"/>
      <c r="R27" s="548"/>
      <c r="S27" s="548"/>
      <c r="T27" s="548"/>
      <c r="U27" s="548"/>
      <c r="V27" s="548"/>
      <c r="W27" s="548"/>
      <c r="X27" s="548"/>
      <c r="Y27" s="548"/>
      <c r="Z27" s="548"/>
      <c r="AA27" s="548"/>
      <c r="AB27" s="548"/>
      <c r="AC27" s="548"/>
      <c r="AD27" s="548"/>
      <c r="AE27" s="548"/>
      <c r="AF27" s="548"/>
      <c r="AG27" s="548"/>
      <c r="AH27" s="548"/>
      <c r="AI27" s="548"/>
    </row>
    <row r="28" spans="3:35" ht="18" customHeight="1">
      <c r="C28" s="548" t="s">
        <v>0</v>
      </c>
      <c r="D28" s="548"/>
      <c r="E28" s="548"/>
      <c r="F28" s="548"/>
      <c r="G28" s="548"/>
      <c r="H28" s="548"/>
      <c r="I28" s="548"/>
      <c r="J28" s="548"/>
      <c r="K28" s="548"/>
      <c r="L28" s="548"/>
      <c r="M28" s="548"/>
      <c r="N28" s="548"/>
      <c r="O28" s="548"/>
      <c r="P28" s="548"/>
      <c r="Q28" s="548"/>
      <c r="R28" s="548"/>
      <c r="S28" s="548"/>
      <c r="T28" s="548"/>
      <c r="U28" s="548"/>
      <c r="V28" s="548"/>
      <c r="W28" s="548"/>
      <c r="X28" s="548"/>
      <c r="Y28" s="548"/>
      <c r="Z28" s="548"/>
      <c r="AA28" s="548"/>
      <c r="AB28" s="548"/>
      <c r="AC28" s="548"/>
      <c r="AD28" s="548"/>
      <c r="AE28" s="548"/>
      <c r="AF28" s="548"/>
      <c r="AG28" s="548"/>
      <c r="AH28" s="548"/>
      <c r="AI28" s="548"/>
    </row>
    <row r="29" spans="3:35" ht="18" customHeight="1">
      <c r="C29" s="548" t="s">
        <v>862</v>
      </c>
      <c r="D29" s="548"/>
      <c r="E29" s="548"/>
      <c r="F29" s="548"/>
      <c r="G29" s="548"/>
      <c r="H29" s="548"/>
      <c r="I29" s="548"/>
      <c r="J29" s="548"/>
      <c r="K29" s="548"/>
      <c r="L29" s="548"/>
      <c r="M29" s="548"/>
      <c r="N29" s="548"/>
      <c r="O29" s="548"/>
      <c r="P29" s="548"/>
      <c r="Q29" s="548"/>
      <c r="R29" s="548"/>
      <c r="S29" s="548"/>
      <c r="T29" s="548"/>
      <c r="U29" s="548"/>
      <c r="V29" s="548"/>
      <c r="W29" s="548"/>
      <c r="X29" s="548"/>
      <c r="Y29" s="548"/>
      <c r="Z29" s="548"/>
      <c r="AA29" s="548"/>
      <c r="AB29" s="548"/>
      <c r="AC29" s="548"/>
      <c r="AD29" s="548"/>
      <c r="AE29" s="548"/>
      <c r="AF29" s="548"/>
      <c r="AG29" s="548"/>
      <c r="AH29" s="548"/>
      <c r="AI29" s="548"/>
    </row>
    <row r="30" spans="3:35" ht="18" customHeight="1">
      <c r="C30" s="548" t="s">
        <v>863</v>
      </c>
      <c r="D30" s="548"/>
      <c r="E30" s="548"/>
      <c r="F30" s="548"/>
      <c r="G30" s="548"/>
      <c r="H30" s="548"/>
      <c r="I30" s="548"/>
      <c r="J30" s="548"/>
      <c r="K30" s="548"/>
      <c r="L30" s="548"/>
      <c r="M30" s="548"/>
      <c r="N30" s="548"/>
      <c r="O30" s="548"/>
      <c r="P30" s="548"/>
      <c r="Q30" s="548"/>
      <c r="R30" s="548"/>
      <c r="S30" s="548"/>
      <c r="T30" s="548"/>
      <c r="U30" s="548"/>
      <c r="V30" s="548"/>
      <c r="W30" s="548"/>
      <c r="X30" s="548"/>
      <c r="Y30" s="548"/>
      <c r="Z30" s="548"/>
      <c r="AA30" s="548"/>
      <c r="AB30" s="548"/>
      <c r="AC30" s="548"/>
      <c r="AD30" s="548"/>
      <c r="AE30" s="548"/>
      <c r="AF30" s="548"/>
      <c r="AG30" s="548"/>
      <c r="AH30" s="548"/>
      <c r="AI30" s="548"/>
    </row>
    <row r="31" spans="3:35" ht="18" customHeight="1">
      <c r="C31" s="548" t="s">
        <v>1</v>
      </c>
      <c r="D31" s="548"/>
      <c r="E31" s="548"/>
      <c r="F31" s="548"/>
      <c r="G31" s="548"/>
      <c r="H31" s="548"/>
      <c r="I31" s="548"/>
      <c r="J31" s="548"/>
      <c r="K31" s="548"/>
      <c r="L31" s="548"/>
      <c r="M31" s="548"/>
      <c r="N31" s="548"/>
      <c r="O31" s="548"/>
      <c r="P31" s="548"/>
      <c r="Q31" s="548"/>
      <c r="R31" s="548"/>
      <c r="S31" s="548"/>
      <c r="T31" s="548"/>
      <c r="U31" s="548"/>
      <c r="V31" s="548"/>
      <c r="W31" s="548"/>
      <c r="X31" s="548"/>
      <c r="Y31" s="548"/>
      <c r="Z31" s="548"/>
      <c r="AA31" s="548"/>
      <c r="AB31" s="548"/>
      <c r="AC31" s="548"/>
      <c r="AD31" s="548"/>
      <c r="AE31" s="548"/>
      <c r="AF31" s="548"/>
      <c r="AG31" s="548"/>
      <c r="AH31" s="548"/>
      <c r="AI31" s="548"/>
    </row>
    <row r="32" spans="3:35" ht="18" customHeight="1">
      <c r="C32" s="548" t="s">
        <v>2</v>
      </c>
      <c r="D32" s="548"/>
      <c r="E32" s="548"/>
      <c r="F32" s="548"/>
      <c r="G32" s="548"/>
      <c r="H32" s="548"/>
      <c r="I32" s="548"/>
      <c r="J32" s="548"/>
      <c r="K32" s="548"/>
      <c r="L32" s="548"/>
      <c r="M32" s="548"/>
      <c r="N32" s="548"/>
      <c r="O32" s="548"/>
      <c r="P32" s="548"/>
      <c r="Q32" s="548"/>
      <c r="R32" s="548"/>
      <c r="S32" s="548"/>
      <c r="T32" s="548"/>
      <c r="U32" s="548"/>
      <c r="V32" s="548"/>
      <c r="W32" s="548"/>
      <c r="X32" s="548"/>
      <c r="Y32" s="548"/>
      <c r="Z32" s="548"/>
      <c r="AA32" s="548"/>
      <c r="AB32" s="548"/>
      <c r="AC32" s="548"/>
      <c r="AD32" s="548"/>
      <c r="AE32" s="548"/>
      <c r="AF32" s="548"/>
      <c r="AG32" s="548"/>
      <c r="AH32" s="548"/>
      <c r="AI32" s="548"/>
    </row>
    <row r="33" spans="3:35" ht="18" customHeight="1">
      <c r="C33" s="548" t="s">
        <v>19</v>
      </c>
      <c r="D33" s="548"/>
      <c r="E33" s="548"/>
      <c r="F33" s="548"/>
      <c r="G33" s="548"/>
      <c r="H33" s="548"/>
      <c r="I33" s="548"/>
      <c r="J33" s="548"/>
      <c r="K33" s="548"/>
      <c r="L33" s="548"/>
      <c r="M33" s="548"/>
      <c r="N33" s="548"/>
      <c r="O33" s="548"/>
      <c r="P33" s="548"/>
      <c r="Q33" s="548"/>
      <c r="R33" s="548"/>
      <c r="S33" s="548"/>
      <c r="T33" s="548"/>
      <c r="U33" s="548"/>
      <c r="V33" s="548"/>
      <c r="W33" s="548"/>
      <c r="X33" s="548"/>
      <c r="Y33" s="548"/>
      <c r="Z33" s="548"/>
      <c r="AA33" s="548"/>
      <c r="AB33" s="548"/>
      <c r="AC33" s="548"/>
      <c r="AD33" s="548"/>
      <c r="AE33" s="548"/>
      <c r="AF33" s="548"/>
      <c r="AG33" s="548"/>
      <c r="AH33" s="548"/>
      <c r="AI33" s="548"/>
    </row>
    <row r="34" spans="3:35" ht="18" customHeight="1">
      <c r="C34" s="548" t="s">
        <v>4</v>
      </c>
      <c r="D34" s="548"/>
      <c r="E34" s="548"/>
      <c r="F34" s="548"/>
      <c r="G34" s="548"/>
      <c r="H34" s="548"/>
      <c r="I34" s="548"/>
      <c r="J34" s="548"/>
      <c r="K34" s="548"/>
      <c r="L34" s="548"/>
      <c r="M34" s="548"/>
      <c r="N34" s="548"/>
      <c r="O34" s="548"/>
      <c r="P34" s="548"/>
      <c r="Q34" s="548"/>
      <c r="R34" s="548"/>
      <c r="S34" s="548"/>
      <c r="T34" s="548"/>
      <c r="U34" s="548"/>
      <c r="V34" s="548"/>
      <c r="W34" s="548"/>
      <c r="X34" s="548"/>
      <c r="Y34" s="548"/>
      <c r="Z34" s="548"/>
      <c r="AA34" s="548"/>
      <c r="AB34" s="548"/>
      <c r="AC34" s="548"/>
      <c r="AD34" s="548"/>
      <c r="AE34" s="548"/>
      <c r="AF34" s="548"/>
      <c r="AG34" s="548"/>
      <c r="AH34" s="548"/>
      <c r="AI34" s="548"/>
    </row>
    <row r="35" spans="3:35" ht="18" customHeight="1">
      <c r="C35" s="548" t="s">
        <v>12</v>
      </c>
      <c r="D35" s="548"/>
      <c r="E35" s="548"/>
      <c r="F35" s="548"/>
      <c r="G35" s="548"/>
      <c r="H35" s="548"/>
      <c r="I35" s="548"/>
      <c r="J35" s="548"/>
      <c r="K35" s="548"/>
      <c r="L35" s="548"/>
      <c r="M35" s="548"/>
      <c r="N35" s="548"/>
      <c r="O35" s="548"/>
      <c r="P35" s="548"/>
      <c r="Q35" s="548"/>
      <c r="R35" s="548"/>
      <c r="S35" s="548"/>
      <c r="T35" s="548"/>
      <c r="U35" s="548"/>
      <c r="V35" s="548"/>
      <c r="W35" s="548"/>
      <c r="X35" s="548"/>
      <c r="Y35" s="548"/>
      <c r="Z35" s="548"/>
      <c r="AA35" s="548"/>
      <c r="AB35" s="548"/>
      <c r="AC35" s="548"/>
      <c r="AD35" s="548"/>
      <c r="AE35" s="548"/>
      <c r="AF35" s="548"/>
      <c r="AG35" s="548"/>
      <c r="AH35" s="548"/>
      <c r="AI35" s="548"/>
    </row>
    <row r="36" spans="2:7" ht="18" customHeight="1">
      <c r="B36" s="548" t="s">
        <v>719</v>
      </c>
      <c r="C36" s="548"/>
      <c r="D36" s="548"/>
      <c r="E36" s="548"/>
      <c r="F36" s="548"/>
      <c r="G36" s="548"/>
    </row>
    <row r="37" spans="3:35" ht="18" customHeight="1">
      <c r="C37" s="548" t="s">
        <v>720</v>
      </c>
      <c r="D37" s="548"/>
      <c r="E37" s="548"/>
      <c r="F37" s="548"/>
      <c r="G37" s="548"/>
      <c r="H37" s="548"/>
      <c r="I37" s="548"/>
      <c r="J37" s="548"/>
      <c r="K37" s="548"/>
      <c r="L37" s="548"/>
      <c r="M37" s="548"/>
      <c r="N37" s="548"/>
      <c r="O37" s="548"/>
      <c r="P37" s="548"/>
      <c r="Q37" s="548"/>
      <c r="R37" s="548"/>
      <c r="S37" s="548"/>
      <c r="T37" s="548"/>
      <c r="U37" s="548"/>
      <c r="V37" s="548"/>
      <c r="W37" s="548"/>
      <c r="X37" s="548"/>
      <c r="Y37" s="548"/>
      <c r="Z37" s="548"/>
      <c r="AA37" s="548"/>
      <c r="AB37" s="548"/>
      <c r="AC37" s="548"/>
      <c r="AD37" s="548"/>
      <c r="AE37" s="548"/>
      <c r="AF37" s="548"/>
      <c r="AG37" s="548"/>
      <c r="AH37" s="548"/>
      <c r="AI37" s="548"/>
    </row>
    <row r="38" spans="3:35" ht="18" customHeight="1">
      <c r="C38" s="548" t="s">
        <v>721</v>
      </c>
      <c r="D38" s="548"/>
      <c r="E38" s="548"/>
      <c r="F38" s="548"/>
      <c r="G38" s="548"/>
      <c r="H38" s="548"/>
      <c r="I38" s="548"/>
      <c r="J38" s="548"/>
      <c r="K38" s="548"/>
      <c r="L38" s="548"/>
      <c r="M38" s="548"/>
      <c r="N38" s="548"/>
      <c r="O38" s="548"/>
      <c r="P38" s="548"/>
      <c r="Q38" s="548"/>
      <c r="R38" s="548"/>
      <c r="S38" s="548"/>
      <c r="T38" s="548"/>
      <c r="U38" s="548"/>
      <c r="V38" s="548"/>
      <c r="W38" s="548"/>
      <c r="X38" s="548"/>
      <c r="Y38" s="548"/>
      <c r="Z38" s="548"/>
      <c r="AA38" s="548"/>
      <c r="AB38" s="548"/>
      <c r="AC38" s="548"/>
      <c r="AD38" s="548"/>
      <c r="AE38" s="548"/>
      <c r="AF38" s="548"/>
      <c r="AG38" s="548"/>
      <c r="AH38" s="548"/>
      <c r="AI38" s="548"/>
    </row>
    <row r="39" spans="3:35" ht="18" customHeight="1">
      <c r="C39" s="548" t="s">
        <v>722</v>
      </c>
      <c r="D39" s="548"/>
      <c r="E39" s="548"/>
      <c r="F39" s="548"/>
      <c r="G39" s="548"/>
      <c r="H39" s="548"/>
      <c r="I39" s="548"/>
      <c r="J39" s="548"/>
      <c r="K39" s="548"/>
      <c r="L39" s="548"/>
      <c r="M39" s="548"/>
      <c r="N39" s="548"/>
      <c r="O39" s="548"/>
      <c r="P39" s="548"/>
      <c r="Q39" s="548"/>
      <c r="R39" s="548"/>
      <c r="S39" s="548"/>
      <c r="T39" s="548"/>
      <c r="U39" s="548"/>
      <c r="V39" s="548"/>
      <c r="W39" s="548"/>
      <c r="X39" s="548"/>
      <c r="Y39" s="548"/>
      <c r="Z39" s="548"/>
      <c r="AA39" s="548"/>
      <c r="AB39" s="548"/>
      <c r="AC39" s="548"/>
      <c r="AD39" s="548"/>
      <c r="AE39" s="548"/>
      <c r="AF39" s="548"/>
      <c r="AG39" s="548"/>
      <c r="AH39" s="548"/>
      <c r="AI39" s="548"/>
    </row>
    <row r="40" spans="3:35" ht="18" customHeight="1">
      <c r="C40" s="548" t="s">
        <v>723</v>
      </c>
      <c r="D40" s="548"/>
      <c r="E40" s="548"/>
      <c r="F40" s="548"/>
      <c r="G40" s="548"/>
      <c r="H40" s="548"/>
      <c r="I40" s="548"/>
      <c r="J40" s="548"/>
      <c r="K40" s="548"/>
      <c r="L40" s="548"/>
      <c r="M40" s="548"/>
      <c r="N40" s="548"/>
      <c r="O40" s="548"/>
      <c r="P40" s="548"/>
      <c r="Q40" s="548"/>
      <c r="R40" s="548"/>
      <c r="S40" s="548"/>
      <c r="T40" s="548"/>
      <c r="U40" s="548"/>
      <c r="V40" s="548"/>
      <c r="W40" s="548"/>
      <c r="X40" s="548"/>
      <c r="Y40" s="548"/>
      <c r="Z40" s="548"/>
      <c r="AA40" s="548"/>
      <c r="AB40" s="548"/>
      <c r="AC40" s="548"/>
      <c r="AD40" s="548"/>
      <c r="AE40" s="548"/>
      <c r="AF40" s="548"/>
      <c r="AG40" s="548"/>
      <c r="AH40" s="548"/>
      <c r="AI40" s="548"/>
    </row>
    <row r="41" spans="3:35" ht="18" customHeight="1">
      <c r="C41" s="548" t="s">
        <v>744</v>
      </c>
      <c r="D41" s="548"/>
      <c r="E41" s="548"/>
      <c r="F41" s="548"/>
      <c r="G41" s="548"/>
      <c r="H41" s="548"/>
      <c r="I41" s="548"/>
      <c r="J41" s="548"/>
      <c r="K41" s="548"/>
      <c r="L41" s="548"/>
      <c r="M41" s="548"/>
      <c r="N41" s="548"/>
      <c r="O41" s="548"/>
      <c r="P41" s="548"/>
      <c r="Q41" s="548"/>
      <c r="R41" s="548"/>
      <c r="S41" s="548"/>
      <c r="T41" s="548"/>
      <c r="U41" s="548"/>
      <c r="V41" s="548"/>
      <c r="W41" s="548"/>
      <c r="X41" s="548"/>
      <c r="Y41" s="548"/>
      <c r="Z41" s="548"/>
      <c r="AA41" s="548"/>
      <c r="AB41" s="548"/>
      <c r="AC41" s="548"/>
      <c r="AD41" s="548"/>
      <c r="AE41" s="548"/>
      <c r="AF41" s="548"/>
      <c r="AG41" s="548"/>
      <c r="AH41" s="548"/>
      <c r="AI41" s="548"/>
    </row>
    <row r="42" spans="2:14" ht="18" customHeight="1">
      <c r="B42" s="548" t="s">
        <v>724</v>
      </c>
      <c r="C42" s="548"/>
      <c r="D42" s="548"/>
      <c r="E42" s="548"/>
      <c r="F42" s="548"/>
      <c r="G42" s="548"/>
      <c r="H42" s="548"/>
      <c r="I42" s="548"/>
      <c r="J42" s="548"/>
      <c r="K42" s="548"/>
      <c r="L42" s="548"/>
      <c r="M42" s="548"/>
      <c r="N42" s="548"/>
    </row>
    <row r="43" spans="3:35" ht="18" customHeight="1">
      <c r="C43" s="548" t="s">
        <v>20</v>
      </c>
      <c r="D43" s="548"/>
      <c r="E43" s="548"/>
      <c r="F43" s="548"/>
      <c r="G43" s="548"/>
      <c r="H43" s="548"/>
      <c r="I43" s="548"/>
      <c r="J43" s="548"/>
      <c r="K43" s="548"/>
      <c r="L43" s="548"/>
      <c r="M43" s="548"/>
      <c r="N43" s="548"/>
      <c r="O43" s="548"/>
      <c r="P43" s="548"/>
      <c r="Q43" s="548"/>
      <c r="R43" s="548"/>
      <c r="S43" s="548"/>
      <c r="T43" s="548"/>
      <c r="U43" s="548"/>
      <c r="V43" s="548"/>
      <c r="W43" s="548"/>
      <c r="X43" s="548"/>
      <c r="Y43" s="548"/>
      <c r="Z43" s="548"/>
      <c r="AA43" s="548"/>
      <c r="AB43" s="548"/>
      <c r="AC43" s="548"/>
      <c r="AD43" s="548"/>
      <c r="AE43" s="548"/>
      <c r="AF43" s="548"/>
      <c r="AG43" s="548"/>
      <c r="AH43" s="548"/>
      <c r="AI43" s="548"/>
    </row>
    <row r="44" spans="3:35" ht="18" customHeight="1">
      <c r="C44" s="548" t="s">
        <v>21</v>
      </c>
      <c r="D44" s="548"/>
      <c r="E44" s="548"/>
      <c r="F44" s="548"/>
      <c r="G44" s="548"/>
      <c r="H44" s="548"/>
      <c r="I44" s="548"/>
      <c r="J44" s="548"/>
      <c r="K44" s="548"/>
      <c r="L44" s="548"/>
      <c r="M44" s="548"/>
      <c r="N44" s="548"/>
      <c r="O44" s="548"/>
      <c r="P44" s="548"/>
      <c r="Q44" s="548"/>
      <c r="R44" s="548"/>
      <c r="S44" s="548"/>
      <c r="T44" s="548"/>
      <c r="U44" s="548"/>
      <c r="V44" s="548"/>
      <c r="W44" s="548"/>
      <c r="X44" s="548"/>
      <c r="Y44" s="548"/>
      <c r="Z44" s="548"/>
      <c r="AA44" s="548"/>
      <c r="AB44" s="548"/>
      <c r="AC44" s="548"/>
      <c r="AD44" s="548"/>
      <c r="AE44" s="548"/>
      <c r="AF44" s="548"/>
      <c r="AG44" s="548"/>
      <c r="AH44" s="548"/>
      <c r="AI44" s="548"/>
    </row>
    <row r="45" spans="3:35" ht="18" customHeight="1">
      <c r="C45" s="548" t="s">
        <v>856</v>
      </c>
      <c r="D45" s="548"/>
      <c r="E45" s="548"/>
      <c r="F45" s="548"/>
      <c r="G45" s="548"/>
      <c r="H45" s="548"/>
      <c r="I45" s="548"/>
      <c r="J45" s="548"/>
      <c r="K45" s="548"/>
      <c r="L45" s="548"/>
      <c r="M45" s="548"/>
      <c r="N45" s="548"/>
      <c r="O45" s="548"/>
      <c r="P45" s="548"/>
      <c r="Q45" s="548"/>
      <c r="R45" s="548"/>
      <c r="S45" s="548"/>
      <c r="T45" s="548"/>
      <c r="U45" s="548"/>
      <c r="V45" s="548"/>
      <c r="W45" s="548"/>
      <c r="X45" s="548"/>
      <c r="Y45" s="548"/>
      <c r="Z45" s="548"/>
      <c r="AA45" s="548"/>
      <c r="AB45" s="548"/>
      <c r="AC45" s="548"/>
      <c r="AD45" s="548"/>
      <c r="AE45" s="548"/>
      <c r="AF45" s="548"/>
      <c r="AG45" s="548"/>
      <c r="AH45" s="548"/>
      <c r="AI45" s="548"/>
    </row>
    <row r="46" spans="3:35" ht="18" customHeight="1">
      <c r="C46" s="548" t="s">
        <v>22</v>
      </c>
      <c r="D46" s="548"/>
      <c r="E46" s="548"/>
      <c r="F46" s="548"/>
      <c r="G46" s="548"/>
      <c r="H46" s="548"/>
      <c r="I46" s="548"/>
      <c r="J46" s="548"/>
      <c r="K46" s="548"/>
      <c r="L46" s="548"/>
      <c r="M46" s="548"/>
      <c r="N46" s="548"/>
      <c r="O46" s="548"/>
      <c r="P46" s="548"/>
      <c r="Q46" s="548"/>
      <c r="R46" s="548"/>
      <c r="S46" s="548"/>
      <c r="T46" s="548"/>
      <c r="U46" s="548"/>
      <c r="V46" s="548"/>
      <c r="W46" s="548"/>
      <c r="X46" s="548"/>
      <c r="Y46" s="548"/>
      <c r="Z46" s="548"/>
      <c r="AA46" s="548"/>
      <c r="AB46" s="548"/>
      <c r="AC46" s="548"/>
      <c r="AD46" s="548"/>
      <c r="AE46" s="548"/>
      <c r="AF46" s="548"/>
      <c r="AG46" s="548"/>
      <c r="AH46" s="548"/>
      <c r="AI46" s="548"/>
    </row>
    <row r="47" spans="3:35" ht="18" customHeight="1">
      <c r="C47" s="548" t="s">
        <v>23</v>
      </c>
      <c r="D47" s="548"/>
      <c r="E47" s="548"/>
      <c r="F47" s="548"/>
      <c r="G47" s="548"/>
      <c r="H47" s="548"/>
      <c r="I47" s="548"/>
      <c r="J47" s="548"/>
      <c r="K47" s="548"/>
      <c r="L47" s="548"/>
      <c r="M47" s="548"/>
      <c r="N47" s="548"/>
      <c r="O47" s="548"/>
      <c r="P47" s="548"/>
      <c r="Q47" s="548"/>
      <c r="R47" s="548"/>
      <c r="S47" s="548"/>
      <c r="T47" s="548"/>
      <c r="U47" s="548"/>
      <c r="V47" s="548"/>
      <c r="W47" s="548"/>
      <c r="X47" s="548"/>
      <c r="Y47" s="548"/>
      <c r="Z47" s="548"/>
      <c r="AA47" s="548"/>
      <c r="AB47" s="548"/>
      <c r="AC47" s="548"/>
      <c r="AD47" s="548"/>
      <c r="AE47" s="548"/>
      <c r="AF47" s="548"/>
      <c r="AG47" s="548"/>
      <c r="AH47" s="548"/>
      <c r="AI47" s="548"/>
    </row>
    <row r="48" spans="3:35" ht="18" customHeight="1">
      <c r="C48" s="548" t="s">
        <v>26</v>
      </c>
      <c r="D48" s="548"/>
      <c r="E48" s="548"/>
      <c r="F48" s="548"/>
      <c r="G48" s="548"/>
      <c r="H48" s="548"/>
      <c r="I48" s="548"/>
      <c r="J48" s="548"/>
      <c r="K48" s="548"/>
      <c r="L48" s="548"/>
      <c r="M48" s="548"/>
      <c r="N48" s="548"/>
      <c r="O48" s="548"/>
      <c r="P48" s="548"/>
      <c r="Q48" s="548"/>
      <c r="R48" s="548"/>
      <c r="S48" s="548"/>
      <c r="T48" s="548"/>
      <c r="U48" s="548"/>
      <c r="V48" s="548"/>
      <c r="W48" s="548"/>
      <c r="X48" s="548"/>
      <c r="Y48" s="548"/>
      <c r="Z48" s="548"/>
      <c r="AA48" s="548"/>
      <c r="AB48" s="548"/>
      <c r="AC48" s="548"/>
      <c r="AD48" s="548"/>
      <c r="AE48" s="548"/>
      <c r="AF48" s="548"/>
      <c r="AG48" s="548"/>
      <c r="AH48" s="548"/>
      <c r="AI48" s="548"/>
    </row>
    <row r="49" spans="2:11" ht="18" customHeight="1">
      <c r="B49" s="549" t="s">
        <v>760</v>
      </c>
      <c r="C49" s="549"/>
      <c r="D49" s="549"/>
      <c r="E49" s="549"/>
      <c r="F49" s="549"/>
      <c r="G49" s="549"/>
      <c r="H49" s="549"/>
      <c r="I49" s="549"/>
      <c r="J49" s="549"/>
      <c r="K49" s="549"/>
    </row>
    <row r="50" spans="3:35" ht="18" customHeight="1">
      <c r="C50" s="548" t="s">
        <v>745</v>
      </c>
      <c r="D50" s="548"/>
      <c r="E50" s="548"/>
      <c r="F50" s="548"/>
      <c r="G50" s="548"/>
      <c r="H50" s="548"/>
      <c r="I50" s="548"/>
      <c r="J50" s="548"/>
      <c r="K50" s="548"/>
      <c r="L50" s="548"/>
      <c r="M50" s="548"/>
      <c r="N50" s="548"/>
      <c r="O50" s="548"/>
      <c r="P50" s="548"/>
      <c r="Q50" s="548"/>
      <c r="R50" s="548"/>
      <c r="S50" s="548"/>
      <c r="T50" s="548"/>
      <c r="U50" s="548"/>
      <c r="V50" s="548"/>
      <c r="W50" s="548"/>
      <c r="X50" s="548"/>
      <c r="Y50" s="548"/>
      <c r="Z50" s="548"/>
      <c r="AA50" s="548"/>
      <c r="AB50" s="548"/>
      <c r="AC50" s="548"/>
      <c r="AD50" s="548"/>
      <c r="AE50" s="548"/>
      <c r="AF50" s="548"/>
      <c r="AG50" s="548"/>
      <c r="AH50" s="548"/>
      <c r="AI50" s="548"/>
    </row>
    <row r="51" spans="3:35" ht="18" customHeight="1">
      <c r="C51" s="548" t="s">
        <v>746</v>
      </c>
      <c r="D51" s="548"/>
      <c r="E51" s="548"/>
      <c r="F51" s="548"/>
      <c r="G51" s="548"/>
      <c r="H51" s="548"/>
      <c r="I51" s="548"/>
      <c r="J51" s="548"/>
      <c r="K51" s="548"/>
      <c r="L51" s="548"/>
      <c r="M51" s="548"/>
      <c r="N51" s="548"/>
      <c r="O51" s="548"/>
      <c r="P51" s="548"/>
      <c r="Q51" s="548"/>
      <c r="R51" s="548"/>
      <c r="S51" s="548"/>
      <c r="T51" s="548"/>
      <c r="U51" s="548"/>
      <c r="V51" s="548"/>
      <c r="W51" s="548"/>
      <c r="X51" s="548"/>
      <c r="Y51" s="548"/>
      <c r="Z51" s="548"/>
      <c r="AA51" s="548"/>
      <c r="AB51" s="548"/>
      <c r="AC51" s="548"/>
      <c r="AD51" s="548"/>
      <c r="AE51" s="548"/>
      <c r="AF51" s="548"/>
      <c r="AG51" s="548"/>
      <c r="AH51" s="548"/>
      <c r="AI51" s="548"/>
    </row>
    <row r="52" spans="2:12" ht="18" customHeight="1">
      <c r="B52" s="548" t="s">
        <v>725</v>
      </c>
      <c r="C52" s="548"/>
      <c r="D52" s="548"/>
      <c r="E52" s="548"/>
      <c r="F52" s="548"/>
      <c r="G52" s="548"/>
      <c r="H52" s="548"/>
      <c r="I52" s="548"/>
      <c r="J52" s="548"/>
      <c r="K52" s="548"/>
      <c r="L52" s="548"/>
    </row>
    <row r="53" spans="3:35" ht="18" customHeight="1">
      <c r="C53" s="548" t="s">
        <v>747</v>
      </c>
      <c r="D53" s="548"/>
      <c r="E53" s="548"/>
      <c r="F53" s="548"/>
      <c r="G53" s="548"/>
      <c r="H53" s="548"/>
      <c r="I53" s="548"/>
      <c r="J53" s="548"/>
      <c r="K53" s="548"/>
      <c r="L53" s="548"/>
      <c r="M53" s="548"/>
      <c r="N53" s="548"/>
      <c r="O53" s="548"/>
      <c r="P53" s="548"/>
      <c r="Q53" s="548"/>
      <c r="R53" s="548"/>
      <c r="S53" s="548"/>
      <c r="T53" s="548"/>
      <c r="U53" s="548"/>
      <c r="V53" s="548"/>
      <c r="W53" s="548"/>
      <c r="X53" s="548"/>
      <c r="Y53" s="548"/>
      <c r="Z53" s="548"/>
      <c r="AA53" s="548"/>
      <c r="AB53" s="548"/>
      <c r="AC53" s="548"/>
      <c r="AD53" s="548"/>
      <c r="AE53" s="548"/>
      <c r="AF53" s="548"/>
      <c r="AG53" s="548"/>
      <c r="AH53" s="548"/>
      <c r="AI53" s="548"/>
    </row>
    <row r="54" spans="3:35" ht="18" customHeight="1">
      <c r="C54" s="548" t="s">
        <v>748</v>
      </c>
      <c r="D54" s="548"/>
      <c r="E54" s="548"/>
      <c r="F54" s="548"/>
      <c r="G54" s="548"/>
      <c r="H54" s="548"/>
      <c r="I54" s="548"/>
      <c r="J54" s="548"/>
      <c r="K54" s="548"/>
      <c r="L54" s="548"/>
      <c r="M54" s="548"/>
      <c r="N54" s="548"/>
      <c r="O54" s="548"/>
      <c r="P54" s="548"/>
      <c r="Q54" s="548"/>
      <c r="R54" s="548"/>
      <c r="S54" s="548"/>
      <c r="T54" s="548"/>
      <c r="U54" s="548"/>
      <c r="V54" s="548"/>
      <c r="W54" s="548"/>
      <c r="X54" s="548"/>
      <c r="Y54" s="548"/>
      <c r="Z54" s="548"/>
      <c r="AA54" s="548"/>
      <c r="AB54" s="548"/>
      <c r="AC54" s="548"/>
      <c r="AD54" s="548"/>
      <c r="AE54" s="548"/>
      <c r="AF54" s="548"/>
      <c r="AG54" s="548"/>
      <c r="AH54" s="548"/>
      <c r="AI54" s="548"/>
    </row>
    <row r="55" spans="3:35" ht="18" customHeight="1">
      <c r="C55" s="548" t="s">
        <v>750</v>
      </c>
      <c r="D55" s="548"/>
      <c r="E55" s="548"/>
      <c r="F55" s="548"/>
      <c r="G55" s="548"/>
      <c r="H55" s="548"/>
      <c r="I55" s="548"/>
      <c r="J55" s="548"/>
      <c r="K55" s="548"/>
      <c r="L55" s="548"/>
      <c r="M55" s="548"/>
      <c r="N55" s="548"/>
      <c r="O55" s="548"/>
      <c r="P55" s="548"/>
      <c r="Q55" s="548"/>
      <c r="R55" s="548"/>
      <c r="S55" s="548"/>
      <c r="T55" s="548"/>
      <c r="U55" s="548"/>
      <c r="V55" s="548"/>
      <c r="W55" s="548"/>
      <c r="X55" s="548"/>
      <c r="Y55" s="548"/>
      <c r="Z55" s="548"/>
      <c r="AA55" s="548"/>
      <c r="AB55" s="548"/>
      <c r="AC55" s="548"/>
      <c r="AD55" s="548"/>
      <c r="AE55" s="548"/>
      <c r="AF55" s="548"/>
      <c r="AG55" s="548"/>
      <c r="AH55" s="548"/>
      <c r="AI55" s="548"/>
    </row>
    <row r="56" spans="3:35" ht="18" customHeight="1">
      <c r="C56" s="548" t="s">
        <v>751</v>
      </c>
      <c r="D56" s="548"/>
      <c r="E56" s="548"/>
      <c r="F56" s="548"/>
      <c r="G56" s="548"/>
      <c r="H56" s="548"/>
      <c r="I56" s="548"/>
      <c r="J56" s="548"/>
      <c r="K56" s="548"/>
      <c r="L56" s="548"/>
      <c r="M56" s="548"/>
      <c r="N56" s="548"/>
      <c r="O56" s="548"/>
      <c r="P56" s="548"/>
      <c r="Q56" s="548"/>
      <c r="R56" s="548"/>
      <c r="S56" s="548"/>
      <c r="T56" s="548"/>
      <c r="U56" s="548"/>
      <c r="V56" s="548"/>
      <c r="W56" s="548"/>
      <c r="X56" s="548"/>
      <c r="Y56" s="548"/>
      <c r="Z56" s="548"/>
      <c r="AA56" s="548"/>
      <c r="AB56" s="548"/>
      <c r="AC56" s="548"/>
      <c r="AD56" s="548"/>
      <c r="AE56" s="548"/>
      <c r="AF56" s="548"/>
      <c r="AG56" s="548"/>
      <c r="AH56" s="548"/>
      <c r="AI56" s="548"/>
    </row>
    <row r="57" spans="3:35" ht="18" customHeight="1">
      <c r="C57" s="548" t="s">
        <v>752</v>
      </c>
      <c r="D57" s="548"/>
      <c r="E57" s="548"/>
      <c r="F57" s="548"/>
      <c r="G57" s="548"/>
      <c r="H57" s="548"/>
      <c r="I57" s="548"/>
      <c r="J57" s="548"/>
      <c r="K57" s="548"/>
      <c r="L57" s="548"/>
      <c r="M57" s="548"/>
      <c r="N57" s="548"/>
      <c r="O57" s="548"/>
      <c r="P57" s="548"/>
      <c r="Q57" s="548"/>
      <c r="R57" s="548"/>
      <c r="S57" s="548"/>
      <c r="T57" s="548"/>
      <c r="U57" s="548"/>
      <c r="V57" s="548"/>
      <c r="W57" s="548"/>
      <c r="X57" s="548"/>
      <c r="Y57" s="548"/>
      <c r="Z57" s="548"/>
      <c r="AA57" s="548"/>
      <c r="AB57" s="548"/>
      <c r="AC57" s="548"/>
      <c r="AD57" s="548"/>
      <c r="AE57" s="548"/>
      <c r="AF57" s="548"/>
      <c r="AG57" s="548"/>
      <c r="AH57" s="548"/>
      <c r="AI57" s="548"/>
    </row>
  </sheetData>
  <sheetProtection/>
  <mergeCells count="56">
    <mergeCell ref="C39:AI39"/>
    <mergeCell ref="C40:AI40"/>
    <mergeCell ref="C41:AI41"/>
    <mergeCell ref="C56:AI56"/>
    <mergeCell ref="C57:AI57"/>
    <mergeCell ref="C51:AI51"/>
    <mergeCell ref="C53:AI53"/>
    <mergeCell ref="C54:AI54"/>
    <mergeCell ref="C55:AI55"/>
    <mergeCell ref="B52:L52"/>
    <mergeCell ref="C31:AI31"/>
    <mergeCell ref="C32:AI32"/>
    <mergeCell ref="C33:AI33"/>
    <mergeCell ref="C50:AI50"/>
    <mergeCell ref="C34:AI34"/>
    <mergeCell ref="C35:AI35"/>
    <mergeCell ref="C37:AI37"/>
    <mergeCell ref="C38:AI38"/>
    <mergeCell ref="B36:G36"/>
    <mergeCell ref="B42:N42"/>
    <mergeCell ref="B20:G20"/>
    <mergeCell ref="C19:AI19"/>
    <mergeCell ref="C25:AI25"/>
    <mergeCell ref="C26:AI26"/>
    <mergeCell ref="C27:AI27"/>
    <mergeCell ref="C28:AI28"/>
    <mergeCell ref="B2:G2"/>
    <mergeCell ref="C3:AI3"/>
    <mergeCell ref="C4:AI4"/>
    <mergeCell ref="C5:AI5"/>
    <mergeCell ref="C29:AI29"/>
    <mergeCell ref="C24:AI24"/>
    <mergeCell ref="C13:AI13"/>
    <mergeCell ref="C14:AI14"/>
    <mergeCell ref="C15:AI15"/>
    <mergeCell ref="C16:AI16"/>
    <mergeCell ref="C10:AI10"/>
    <mergeCell ref="C11:AI11"/>
    <mergeCell ref="C12:AI12"/>
    <mergeCell ref="C21:AI21"/>
    <mergeCell ref="B9:G9"/>
    <mergeCell ref="C6:AI6"/>
    <mergeCell ref="C7:AI7"/>
    <mergeCell ref="C8:AI8"/>
    <mergeCell ref="C17:AI17"/>
    <mergeCell ref="C18:AI18"/>
    <mergeCell ref="C22:AI22"/>
    <mergeCell ref="C23:AI23"/>
    <mergeCell ref="C43:AI43"/>
    <mergeCell ref="B49:K49"/>
    <mergeCell ref="C44:AI44"/>
    <mergeCell ref="C45:AI45"/>
    <mergeCell ref="C46:AI46"/>
    <mergeCell ref="C47:AI47"/>
    <mergeCell ref="C48:AI48"/>
    <mergeCell ref="C30:AI30"/>
  </mergeCells>
  <hyperlinks>
    <hyperlink ref="C3" location="幼稚園!A5" display="第１表　設置者別園数"/>
    <hyperlink ref="B2" location="幼稚園!A3" display="幼稚園"/>
    <hyperlink ref="C4" location="幼稚園!A13" display="第２表　認可定員・収容人員別学級数"/>
    <hyperlink ref="C5" location="幼稚園!A21" display="第３表　新入園者数"/>
    <hyperlink ref="C6" location="小学校1!A29" display="第４表　年齢別在園者数・入園時の年齢"/>
    <hyperlink ref="C7" location="小学校1!A38" display="第５表　修了者数・就園率"/>
    <hyperlink ref="C8" location="幼稚園!A47" display="第６表　教員数・職員数"/>
    <hyperlink ref="B9" location="小学校1!A1" display="小学校"/>
    <hyperlink ref="C10" location="小学校1!A3" display="第７表　設置者別学校数・学級規模別学校数"/>
    <hyperlink ref="C11" location="小学校1!A11" display="第８表　編成方式別学級数・収容人員別学級数"/>
    <hyperlink ref="C12" location="小学校1!A19" display="第９表　へき地学校数・児童数"/>
    <hyperlink ref="C13" location="小学校1!A27" display="第１０表　７５条の学級数・児童数"/>
    <hyperlink ref="C14" location="小学校1!A35" display="第１１表　職名別教員数・職員数"/>
    <hyperlink ref="C15" location="小学校2!A1" display="第１２表　学校別学級数・児童数・教員数・職員数"/>
    <hyperlink ref="C17" location="小学校3!A1" display="第１３表　遠距離通学者数・理由別長期欠席者数"/>
    <hyperlink ref="C18" location="小学校3!A11" display="第１４表　理由別就学免除者数（６～１１才）"/>
    <hyperlink ref="C19" location="小学校3!A21" display="第１５表　理由別就学猶予者数（６～１１才）"/>
    <hyperlink ref="C16" location="小学校3!A31" display="第１６表　年度別・学校別児童数"/>
    <hyperlink ref="B20" location="中学校1!A1" display="中学校"/>
    <hyperlink ref="C21" location="中学校1!A3" display="第１７表　設置者別学校数・学級規模別学校数"/>
    <hyperlink ref="C22" location="中学校1!A11" display="第１８表　編成方式別学級数・収容人員別学級数"/>
    <hyperlink ref="C23" location="中学校1!A19" display="第１９表　へき地学校数・生徒数"/>
    <hyperlink ref="C24" location="中学校1!A27" display="第２０表　７５条の学級数・生徒数"/>
    <hyperlink ref="C25" location="中学校1!A35" display="第２１表　職名別教員数・職員数"/>
    <hyperlink ref="C28" location="中学校2!A1" display="第２２表　遠距離通学者数・理由別長期欠席者数"/>
    <hyperlink ref="C33" location="中学校2!A11" display="第２３表　高等学校等入学志望者数"/>
    <hyperlink ref="C29" location="中学校2!A20" display="第２４表　理由別就学免除者数（１２～１４才）"/>
    <hyperlink ref="C30" location="中学校2!A30" display="第２５表　理由別就学猶予者数（１２～１４才）"/>
    <hyperlink ref="C31" location="中学校3!A1" display="第２６表　進路別卒業者数"/>
    <hyperlink ref="C32" location="中学校3!A12" display="第２７表　高等学校等進学者数"/>
    <hyperlink ref="C34" location="中学校3!A21" display="第２８表　産業別就職者数"/>
    <hyperlink ref="C35" location="中学校3!A31" display="第２９表　中学校卒業者進路の推移"/>
    <hyperlink ref="C26" location="中学校4!A1" display="第３０表　学校別学級数・生徒数・教員数・職員数"/>
    <hyperlink ref="C27" location="中学校5!A1" display="第３１表　年度別・学校別生徒数"/>
    <hyperlink ref="B36" location="高校1!A1" display="高等学校"/>
    <hyperlink ref="C37" location="高校1!A5" display="第３２表　学校数"/>
    <hyperlink ref="C38" location="高校1!A13" display="第３３表　学校別学級数・生徒数・教員数・職員数"/>
    <hyperlink ref="C39" location="高校2!A1" display="第３４表　学科別生徒数"/>
    <hyperlink ref="C40" location="高校2!A27" display="第３５表　進路別卒業者数"/>
    <hyperlink ref="C41" location="高校3!A11" display="第３７表　産業別就職者数"/>
    <hyperlink ref="B42" location="専修・各種!A1" display="専修学校・各種学校"/>
    <hyperlink ref="C45" location="専修・各種!A3" display="第４０表　専修学校課程別学科数・生徒数・卒業者数"/>
    <hyperlink ref="C48" location="専修・各種!A23" display="第４１表　各種学校課程数・生徒数・入学者数・卒業者数"/>
    <hyperlink ref="C43" location="専修・各種!A36" display="第４２表　専修学校設置者別学校数"/>
    <hyperlink ref="C44" location="専修・各種!A45" display="第４３表　専修学校教員数・職員数"/>
    <hyperlink ref="C46" location="専修・各種!F36" display="第４４表　各種学校設置者別学校数"/>
    <hyperlink ref="C47" location="専修・各種!F45" display="第４５表　各種学校教員数・職員数"/>
    <hyperlink ref="B49" location="聾・養護!A1" display="聾学校"/>
    <hyperlink ref="C50" location="聾・養護!A3" display="第４６表　北海道釧路聾学校の現況"/>
    <hyperlink ref="C51" location="聾・養護!A16" display="第４７表　北海道釧路養護学校の現況"/>
    <hyperlink ref="B52" location="高専・短大・大学1!A1" display="高専・短大・大学"/>
    <hyperlink ref="C53" location="高専・短大・大学1!A5" display="第４８表　釧路工業高等専門学校の現況"/>
    <hyperlink ref="C54" location="高専・短大・大学1!A22" display="第４９表　釧路短期大学の現況"/>
    <hyperlink ref="C55" location="高専・短大・大学1!A31" display="第５０表　北海道教育大学釧路校の現況"/>
    <hyperlink ref="C56" location="高専･短大･大学2!A28" display="第５１表　釧路公立大学の現況"/>
    <hyperlink ref="C57" location="高専・短大・大学3!A1" display="第５２表　卒業者の移動地域比較"/>
    <hyperlink ref="B2:E2" location="幼稚園!A1" display="幼稚園"/>
    <hyperlink ref="C3:O3" location="幼稚園!A3" display="第１表　設置者別園数"/>
    <hyperlink ref="C4:W4" location="幼稚園!A12" display="第２表　認可定員・収容人員別学級数"/>
    <hyperlink ref="C5:O5" location="幼稚園!A21" display="第３表　新入園者数"/>
    <hyperlink ref="C6:X6" location="小学校1!A30" display="第４表　年齢別在園者数・入園時の年齢"/>
    <hyperlink ref="C7:R7" location="小学校1!A40" display="第５表　修了者数・就園率"/>
    <hyperlink ref="C8:P8" location="幼稚園!A50" display="第６表　教員数・職員数"/>
    <hyperlink ref="B9:E9" location="小学校1!A1" display="小学校"/>
    <hyperlink ref="C10:AA10" location="小学校1!A3" display="第７表　設置者別学校数・学級規模別学校数"/>
    <hyperlink ref="C11:AB11" location="小学校1!A12" display="第８表　編成方式別学級数・収容人員別学級数"/>
    <hyperlink ref="C12:T12" location="小学校1!A21" display="第９表　へき地学校数・児童数"/>
    <hyperlink ref="C13:U13" location="小学校1!A30" display="第１０表　７５条の学級数・児童数"/>
    <hyperlink ref="C14:U14" location="小学校1!A39" display="第１１表　職名別教員数・職員数"/>
    <hyperlink ref="C15:AC15" location="小学校2!A1" display="第１２表　学校別学級数・児童数・教員数・職員数"/>
    <hyperlink ref="C17:AC17" location="小学校3!A1" display="第１３表　遠距離通学者数・理由別長期欠席者数"/>
    <hyperlink ref="C18:Z18" location="小学校3!A12" display="第１４表　理由別就学免除者数（６～１１才）"/>
    <hyperlink ref="C19:Z19" location="小学校3!A23" display="第１５表　理由別就学猶予者数（６～１１才）"/>
    <hyperlink ref="C16:U16" location="小学校3!A34" display="第１６表　年度別・学校別児童数"/>
    <hyperlink ref="B20:E20" location="中学校1!A1" display="中学校"/>
    <hyperlink ref="C21:AB21" location="中学校1!A3" display="第１７表　設置者別学校数・学級規模別学校数"/>
    <hyperlink ref="C22:AC22" location="中学校1!A12" display="第１８表　編成方式別学級数・収容人員別学級数"/>
    <hyperlink ref="C23:U23" location="中学校1!A21" display="第１９表　へき地学校数・生徒数"/>
    <hyperlink ref="C24:U24" location="中学校1!A30" display="第２０表　７５条の学級数・生徒数"/>
    <hyperlink ref="C25:U25" location="中学校1!A39" display="第２１表　職名別教員数・職員数"/>
    <hyperlink ref="C28:AC28" location="中学校2!A1" display="第２２表　遠距離通学者数・理由別長期欠席者数"/>
    <hyperlink ref="C33:W33" location="中学校2!A12" display="第２３表　高等学校等入学志望者数"/>
    <hyperlink ref="C29:Z29" location="中学校2!A22" display="第２４表　理由別就学免除者数（１２～１４才）"/>
    <hyperlink ref="C30:Z30" location="中学校2!A33" display="第２５表　理由別就学猶予者数（１２～１４才）"/>
    <hyperlink ref="C31:R31" location="中学校3!A1" display="第２６表　進路別卒業者数"/>
    <hyperlink ref="C32:U32" location="中学校3!A13" display="第２７表　高等学校等進学者数"/>
    <hyperlink ref="C34:R34" location="中学校3!A23" display="第２８表　産業別就職者数"/>
    <hyperlink ref="C35:W35" location="中学校3!A34" display="第２９表　中学校卒業者進路の推移"/>
    <hyperlink ref="C26:AC26" location="中学校4!A1" display="第３０表　学校別学級数・生徒数・教員数・職員数"/>
    <hyperlink ref="C27:U27" location="中学校5!A1" display="第３１表　年度別・学校別生徒数"/>
    <hyperlink ref="B36:F36" location="高校1!A1" display="高等学校"/>
    <hyperlink ref="C37:M37" location="高校1!A5" display="第３２表　学校数"/>
    <hyperlink ref="C38:AC38" location="高校1!A14" display="第３３表　学校別学級数・生徒数・教員数・職員数"/>
    <hyperlink ref="C39:Q39" location="高校2!A1" display="第３４表　学科別生徒数"/>
    <hyperlink ref="C40:R40" location="高校3!A1" display="第３５表　進路別卒業者数"/>
    <hyperlink ref="C41:R41" location="高校3!A17" display="第３６表　産業別就職者数"/>
    <hyperlink ref="B42:L42" location="専修・各種!A1" display="専修学校・各種学校"/>
    <hyperlink ref="C45:AE45" location="専修・各種!A3" display="第４０表　専修学校課程別学科数・生徒数・卒業者数"/>
    <hyperlink ref="C48:AG48" location="専修・各種!A25" display="第４１表　各種学校課程数・生徒数・入学者数・卒業者数"/>
    <hyperlink ref="C43:W43" location="専修・各種!A39" display="第３９表　専修学校設置者別学校数"/>
    <hyperlink ref="C44:W44" location="専修・各種!A50" display="第４０表　専修学校教員数・職員数"/>
    <hyperlink ref="C46:W46" location="専修・各種!A62" display="第４１表　各種学校設置者別学校数"/>
    <hyperlink ref="C47:W47" location="専修・各種!A73" display="第４２表　各種学校教員数・職員数"/>
    <hyperlink ref="B49:E49" location="聾・養護!A1" display="聾学校"/>
    <hyperlink ref="C50:V50" location="聾・養護!A3" display="第４６表　北海道釧路聾学校の現況"/>
    <hyperlink ref="C51:W51" location="聾・養護!A17" display="第４７表　北海道釧路養護学校の現況"/>
    <hyperlink ref="B52:I52" location="高専・短大・大学1!A1" display="高専・短大・大学"/>
    <hyperlink ref="C53:Y53" location="高専・短大・大学1!A5" display="第４８表　釧路工業高等専門学校の現況"/>
    <hyperlink ref="C54:T54" location="高専・短大・大学1!A24" display="第４９表　釧路短期大学の現況"/>
    <hyperlink ref="C55:Y55" location="高専･短大･大学2!A1" display="第４７表　北海道教育大学釧路校の現況"/>
    <hyperlink ref="C56:U56" location="高専･短大･大学2!A41" display="第４８表　釧路公立大学の現況"/>
    <hyperlink ref="C57:U57" location="高専・短大・大学3!A1" display="第５２表　卒業者の移動地域比較"/>
    <hyperlink ref="C16:AH16" location="第13表_年度別・学校別児童数" display="第１３表　年度別・学校別児童数"/>
    <hyperlink ref="C17:AH17" location="第14表_理由別長期欠席者数" display="第１４表　理由別長期欠席者数"/>
    <hyperlink ref="C18:AH18" location="第15表_理由別就学免除者数_６_11歳" display="第１５表　理由別就学免除者数（６～１１歳）"/>
    <hyperlink ref="C19:AH19" location="第16表_理由別就学猶予者数_６_11歳" display="第１６表　理由別就学猶予者数（６～１１歳）"/>
    <hyperlink ref="C31:AH31" location="第27表_進路別卒業者数" display="第２７表　進路別卒業者数"/>
    <hyperlink ref="C32:AH32" location="第28表_高等学校等進学者数" display="第２８表　高等学校等進学者数"/>
    <hyperlink ref="C33:AH33" location="第29表_高等学校等入学志願者数" display="第２９表　高等学校等入学志願者数"/>
    <hyperlink ref="C34:AH34" location="第30表_産業別就職者数" display="第３０表　産業別就職者数"/>
    <hyperlink ref="C35:AH35" location="第31表_中学校卒業者進路の推移" display="第３１表　中学校卒業者進路の推移"/>
    <hyperlink ref="C26:AH26" location="第22表_学校別学級数・生徒数・教員数・職員数" display="第２２表　学校別学級数・生徒数・教員数・職員数"/>
    <hyperlink ref="C27:AH27" location="第23表_年度別・学校別生徒数" display="第２３表　年度別・学校別生徒数"/>
    <hyperlink ref="C28:AH28" location="第24表_理由別長期欠席者数" display="第２４表　理由別長期欠席者数"/>
    <hyperlink ref="C29:AH29" location="第25表_理由別就学免除者数_12_14歳" display="第２５表　理由別就学免除者数（１２～１４歳）"/>
    <hyperlink ref="C30:AH30" location="第26表_理由別就学猶予者数_12_14歳" display="第２６表　理由別就学猶予者数（１２～１４歳）"/>
    <hyperlink ref="C43:AH43" location="第37表_専修学校設置者別学校数" display="第３７表　専修学校設置者別学校数"/>
    <hyperlink ref="C44:AH44" location="第38表_専修学校教員数・職員数" display="第３８表　専修学校教員数・職員数"/>
    <hyperlink ref="C48:AH48" location="第42表_各種学校課程数・生徒数・入学者数・卒業者数" display="第４２表　各種学校課程数・生徒数・入学者数・卒業者数"/>
    <hyperlink ref="C46:AH46" location="第40表_各種学校設置者別学校数" display="第４０表　各種学校設置者別学校数"/>
    <hyperlink ref="C47:AH47" location="第41表_各種学校教員数・職員数" display="第４１表　各種学校教員数・職員数"/>
    <hyperlink ref="C4:AH4" location="第２表_認可定員・在園者数別学級数" display="第２表　認可定員・在園者数別学級数"/>
    <hyperlink ref="C5:AH5" location="第３表_年齢別新入園者数" display="第３表　年齢別新入園者数"/>
    <hyperlink ref="C6:AH6" location="第４表_年齢別在園者数・入園時の年齢" display="第４表　年齢別在園者数・入園時の年齢"/>
    <hyperlink ref="C7:AH7" location="第５表_修了者数・就園率" display="第５表　修了者数・就園率"/>
    <hyperlink ref="C8:AH8" location="第６表_教員数・職員数" display="第６表　教員数・職員数"/>
    <hyperlink ref="C11:AH11" location="第８表_編成方式別学級数・児童数別学級数" display="第８表　編成方式別学級数・児童数別学級数"/>
    <hyperlink ref="C12:AH12" location="第９表_へき地学校数・児童数" display="第９表　へき地学校数・児童数"/>
    <hyperlink ref="C13:AH13" location="第10表_特別支援学級数・児童数" display="第１０表　特別支援学級数・児童数"/>
    <hyperlink ref="C14:AH14" location="第11表_職名別教員数・職員数" display="第１１表　職名別教員数・職員数"/>
    <hyperlink ref="C22:AH22" location="第18表_編成方式別学級数・生徒数別学級数" display="第１８表　編成方式別学級数・生徒数別学級数"/>
    <hyperlink ref="C23:AH23" location="第19表_へき地学校数・生徒数" display="第１９表　へき地学校数・生徒数"/>
    <hyperlink ref="C24:AH24" location="第20表_特別支援学級数・生徒数" display="第２０表　特別支援学級数・生徒数"/>
    <hyperlink ref="C25:AH25" location="第21表_職名別教員数・職員数" display="第２１表　職名別教員数・職員数"/>
    <hyperlink ref="C38:AH38" location="第33表_学校別学級数・生徒数・教員数・職員数" display="第３３表　学校別学級数・生徒数・教員数・職員数"/>
    <hyperlink ref="C41:AH41" location="第36表_産業別就職者数_全日制・定時制" display="第３６表　産業別就職者数"/>
    <hyperlink ref="C45:AH45" location="第39表_専修学校課程別学科数・生徒数・入学者数・卒業者数" display="第３９表　専修学校課程別学科数・生徒数・入学者数・卒業者数"/>
    <hyperlink ref="C51:AH51" location="第44表_北海道釧路養護学校の現況" display="第４４表　北海道釧路養護学校の現況"/>
    <hyperlink ref="C54:AH54" location="第46表_釧路短期大学の現況" display="第４６表　釧路短期大学の現況"/>
    <hyperlink ref="C56:AH56" location="第48表_釧路公立大学の現況" display="第４８表　釧路公立大学の現況"/>
    <hyperlink ref="B2:G2" location="幼稚園1!A2" display="幼稚園"/>
    <hyperlink ref="C3:AH3" location="第１表_設置者別園数" display="第１表　設置者別園数"/>
    <hyperlink ref="C10:AH10" location="第７表_設置者別学校数・学級数別学校数" display="第７表　設置者別学校数・学級数別学校数"/>
    <hyperlink ref="C21:AH21" location="第17表_設置者別学校数・学級数別学校数" display="第１７表　設置者別学校数・学級数別学校数"/>
    <hyperlink ref="B36:G36" location="高校1!A1" display="高等学校"/>
    <hyperlink ref="C37:AH37" location="第32表_学校数" display="第３２表　学校数"/>
    <hyperlink ref="C39:AH39" location="第34表_学科別生徒数" display="第３４表　学科別生徒数"/>
    <hyperlink ref="C40:AH40" location="第35表__進路別卒業者数_全日制・定時制" display="第３５表　進路別卒業者数"/>
    <hyperlink ref="B42:N42" location="専修・各種1!A1" display="専修学校・各種学校"/>
    <hyperlink ref="B49:G49" location="目次!A1" display="特別支援学校"/>
    <hyperlink ref="B49:K49" location="特別支援!A1" display="特別支援学校"/>
    <hyperlink ref="C50:AH50" location="第43表_北海道釧路聾学校の現況" display="第４３表　北海道釧路聾学校の現況"/>
    <hyperlink ref="C15:AH15" location="第12表_学校別学級数・児童数・教員数・職員数" display="第１２表　学校別学級数・児童数・教員数・職員数"/>
    <hyperlink ref="C53:AH53" location="第45表__釧路工業高等専門学校の現況" display="第４５表　釧路工業高等専門学校の現況"/>
    <hyperlink ref="C55:AH55" location="第47表_北海道教育大学釧路校の現況" display="第４７表　北海道教育大学釧路校の現況"/>
    <hyperlink ref="C57:AH57" location="第49表_卒業者の移動地域比較" display="第４９表　卒業者の移動地域比較"/>
    <hyperlink ref="C3:AI3" location="幼稚園1!A4" display="第１表　設置者別園数"/>
    <hyperlink ref="C4:AI4" location="幼稚園1!A15" display="第２表　認可定員・在園者数別学級数"/>
    <hyperlink ref="C5:AI5" location="幼稚園1!A26" display="第３表　年齢別新入園者数"/>
    <hyperlink ref="C6:AI6" location="幼稚園1!A37" display="第４表　年齢別在園者数・入園時の年齢"/>
    <hyperlink ref="C7:AI7" location="幼稚園2!A1" display="第５表　修了者数・就園率"/>
    <hyperlink ref="C8:AI8" location="幼稚園2!A15" display="第６表　教員数・職員数"/>
    <hyperlink ref="C10:AI10" location="小学校1!A3" display="第７表　設置者別学校数・学級数別学校数"/>
    <hyperlink ref="C11:AI11" location="小学校1!A13" display="第８表　編成方式別学級数・児童数別学級数"/>
    <hyperlink ref="C12:AI12" location="小学校1!A23" display="第９表　へき地学校数・児童数"/>
    <hyperlink ref="C13:AI13" location="小学校1!A33" display="第１０表　特別支援学級数・児童数"/>
    <hyperlink ref="C14:AI14" location="小学校1!A43" display="第１１表　職名別教員数・職員数"/>
    <hyperlink ref="C15:AI15" location="小学校2!A1" display="第１２表　学校別学級数・児童数・教員数・職員数"/>
    <hyperlink ref="C16:AI16" location="小学校3!A1" display="第１３表　年度別・学校別児童数"/>
    <hyperlink ref="C17:AI17" location="小学校4!A1" display="第１４表　理由別長期欠席者数"/>
    <hyperlink ref="C18:AI18" location="小学校4!A13" display="第１５表　理由別就学免除者数（６～１１歳）"/>
    <hyperlink ref="C19:AI19" location="小学校4!A25" display="第１６表　理由別就学猶予者数（６～１１歳）"/>
    <hyperlink ref="C21:AI21" location="中学校1!A3" display="第１７表　設置者別学校数・学級数別学校数"/>
    <hyperlink ref="C22:AI22" location="中学校1!A13" display="第１８表　編成方式別学級数・生徒数別学級数"/>
    <hyperlink ref="C23:AI23" location="中学校1!A23" display="第１９表　へき地学校数・生徒数"/>
    <hyperlink ref="C24:AI24" location="中学校1!A33" display="第２０表　特別支援学級数・生徒数"/>
    <hyperlink ref="C25:AI25" location="中学校1!A43" display="第２１表　職名別教員数・職員数"/>
    <hyperlink ref="C26:AI26" location="中学校2!A1" display="第２２表　学校別学級数・生徒数・教員数・職員数"/>
    <hyperlink ref="C27:AI27" location="中学校3!A1" display="第２３表　年度別・学校別生徒数"/>
    <hyperlink ref="C28:AI28" location="中学校4!A1" display="第２４表　理由別長期欠席者数"/>
    <hyperlink ref="C29:AI29" location="中学校4!A13" display="第２５表　理由別就学免除者数（１２～１４歳）"/>
    <hyperlink ref="C30:AI30" location="中学校4!A25" display="第２６表　理由別就学猶予者数（１２～１４歳）"/>
    <hyperlink ref="C31:AI31" location="中学校5!A1" display="第２７表　進路別卒業者数"/>
    <hyperlink ref="C32:AI32" location="中学校5!A26" display="第２８表　高等学校等進学者数"/>
    <hyperlink ref="C33:AI33" location="中学校5!A39" display="第２９表　高等学校等入学志願者数"/>
    <hyperlink ref="C34:AI34" location="中学校5!A50" display="第３０表　産業別就職者数"/>
    <hyperlink ref="C35:AI35" location="中学校5!A80" display="第３１表　中学校卒業者進路の推移"/>
    <hyperlink ref="C37:AI37" location="高校1!A6" display="第３２表　学校数"/>
    <hyperlink ref="C38:AI38" location="高校1!A16" display="第３３表　学校別学級数・生徒数・教員数・職員数"/>
    <hyperlink ref="C39:AI39" location="高校2!A1" display="第３４表　学科別生徒数"/>
    <hyperlink ref="C40:AI40" location="高校3!A1" display="第３５表　進路別卒業者数"/>
    <hyperlink ref="C41:AI41" location="高校3!A30" display="第３６表　産業別就職者数"/>
    <hyperlink ref="C43:AI43" location="専修・各種1!A3" display="第３７表　専修学校設置者別学校数"/>
    <hyperlink ref="C44:AI44" location="専修・各種1!A16" display="第３８表　専修学校教員数・職員数"/>
    <hyperlink ref="C45:AI45" location="専修・各種1!A28" display="第３９表　専修学校課程別学科数・生徒数・入学者数・卒業者数"/>
    <hyperlink ref="C46:AI46" location="専修・各種2!A1" display="第４０表　各種学校設置者別学校数"/>
    <hyperlink ref="C47:AI47" location="専修・各種2!A13" display="第４１表　各種学校教員数・職員数"/>
    <hyperlink ref="C48:AI48" location="専修・各種2!A24" display="第４２表　各種学校課程数・生徒数・入学者数・卒業者数"/>
    <hyperlink ref="C50:AI50" location="特別支援!A5" display="第４３表　北海道釧路聾学校の現況"/>
    <hyperlink ref="C51:AI51" location="特別支援!A16" display="第４４表　北海道釧路養護学校の現況"/>
    <hyperlink ref="C53:AI53" location="高専・短大・大学1!A5" display="第４５表　釧路工業高等専門学校の現況"/>
    <hyperlink ref="C54:AI54" location="高専・短大・大学1!A27" display="第４６表　釧路短期大学の現況"/>
    <hyperlink ref="C55:AI55" location="高専･短大･大学2!A1" display="第４７表　北海道教育大学釧路校の現況"/>
    <hyperlink ref="C56:AI56" location="高専･短大･大学2!A44" display="第４８表　釧路公立大学の現況"/>
    <hyperlink ref="C57:AI57" location="高専・短大・大学3!A1" display="第４９表　卒業者の移動地域比較"/>
  </hyperlinks>
  <printOptions/>
  <pageMargins left="0.75" right="0.75" top="1" bottom="1" header="0.512" footer="0.512"/>
  <pageSetup horizontalDpi="600" verticalDpi="600" orientation="portrait" paperSize="9" r:id="rId1"/>
  <rowBreaks count="1" manualBreakCount="1">
    <brk id="35" max="3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1:T25"/>
  <sheetViews>
    <sheetView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.75" customHeight="1"/>
  <cols>
    <col min="1" max="1" width="10.125" style="1" customWidth="1"/>
    <col min="2" max="7" width="10.125" style="30" customWidth="1"/>
    <col min="8" max="18" width="5.75390625" style="30" customWidth="1"/>
    <col min="19" max="31" width="5.75390625" style="1" customWidth="1"/>
    <col min="32" max="16384" width="9.00390625" style="1" customWidth="1"/>
  </cols>
  <sheetData>
    <row r="1" spans="1:9" ht="18" customHeight="1">
      <c r="A1" s="43" t="s">
        <v>184</v>
      </c>
      <c r="B1" s="54"/>
      <c r="C1" s="54"/>
      <c r="F1" s="120"/>
      <c r="G1" s="120" t="s">
        <v>604</v>
      </c>
      <c r="H1" s="98"/>
      <c r="I1" s="98"/>
    </row>
    <row r="2" spans="1:20" ht="18" customHeight="1">
      <c r="A2" s="671" t="s">
        <v>108</v>
      </c>
      <c r="B2" s="672" t="s">
        <v>739</v>
      </c>
      <c r="C2" s="673"/>
      <c r="D2" s="673"/>
      <c r="E2" s="673"/>
      <c r="F2" s="673"/>
      <c r="G2" s="674"/>
      <c r="H2" s="101"/>
      <c r="I2" s="100"/>
      <c r="J2" s="100"/>
      <c r="K2" s="100"/>
      <c r="L2" s="100"/>
      <c r="S2" s="30"/>
      <c r="T2" s="30"/>
    </row>
    <row r="3" spans="1:20" ht="18" customHeight="1">
      <c r="A3" s="671"/>
      <c r="B3" s="21" t="s">
        <v>27</v>
      </c>
      <c r="C3" s="21" t="s">
        <v>25</v>
      </c>
      <c r="D3" s="21" t="s">
        <v>761</v>
      </c>
      <c r="E3" s="21" t="s">
        <v>816</v>
      </c>
      <c r="F3" s="224" t="s">
        <v>832</v>
      </c>
      <c r="G3" s="675" t="s">
        <v>833</v>
      </c>
      <c r="H3" s="100"/>
      <c r="I3" s="100"/>
      <c r="J3" s="100"/>
      <c r="K3" s="100"/>
      <c r="L3" s="100"/>
      <c r="M3" s="1"/>
      <c r="S3" s="30"/>
      <c r="T3" s="30"/>
    </row>
    <row r="4" spans="1:20" ht="18" customHeight="1">
      <c r="A4" s="33" t="s">
        <v>24</v>
      </c>
      <c r="B4" s="188">
        <v>140</v>
      </c>
      <c r="C4" s="188">
        <f>C5-B5</f>
        <v>-214</v>
      </c>
      <c r="D4" s="188">
        <f>D5-C5</f>
        <v>-115</v>
      </c>
      <c r="E4" s="188">
        <f>E5-D5</f>
        <v>-286</v>
      </c>
      <c r="F4" s="271">
        <f>F5-E5</f>
        <v>-89</v>
      </c>
      <c r="G4" s="558"/>
      <c r="H4" s="100"/>
      <c r="I4" s="100"/>
      <c r="J4" s="100"/>
      <c r="K4" s="100"/>
      <c r="L4" s="100"/>
      <c r="M4" s="1"/>
      <c r="S4" s="30"/>
      <c r="T4" s="30"/>
    </row>
    <row r="5" spans="1:19" ht="18" customHeight="1">
      <c r="A5" s="236" t="s">
        <v>109</v>
      </c>
      <c r="B5" s="273">
        <f>SUM(B6:B23)</f>
        <v>5411</v>
      </c>
      <c r="C5" s="273">
        <f>SUM(C6:C23)</f>
        <v>5197</v>
      </c>
      <c r="D5" s="273">
        <f>SUM(D6:D23)</f>
        <v>5082</v>
      </c>
      <c r="E5" s="273">
        <f>SUM(E6:E23)</f>
        <v>4796</v>
      </c>
      <c r="F5" s="274">
        <f>SUM(F6:F23)</f>
        <v>4707</v>
      </c>
      <c r="G5" s="296">
        <f aca="true" t="shared" si="0" ref="G5:G10">F5-B5</f>
        <v>-704</v>
      </c>
      <c r="H5" s="99"/>
      <c r="I5" s="99"/>
      <c r="J5" s="99"/>
      <c r="K5" s="99"/>
      <c r="L5" s="99"/>
      <c r="S5" s="30"/>
    </row>
    <row r="6" spans="1:18" ht="18" customHeight="1">
      <c r="A6" s="14" t="s">
        <v>532</v>
      </c>
      <c r="B6" s="29">
        <v>434</v>
      </c>
      <c r="C6" s="29">
        <v>434</v>
      </c>
      <c r="D6" s="29">
        <v>409</v>
      </c>
      <c r="E6" s="29">
        <v>366</v>
      </c>
      <c r="F6" s="297">
        <f>'中学校2'!C10</f>
        <v>349</v>
      </c>
      <c r="G6" s="298">
        <f t="shared" si="0"/>
        <v>-85</v>
      </c>
      <c r="M6" s="1"/>
      <c r="P6" s="1"/>
      <c r="Q6" s="1"/>
      <c r="R6" s="1"/>
    </row>
    <row r="7" spans="1:18" ht="18" customHeight="1">
      <c r="A7" s="14" t="s">
        <v>533</v>
      </c>
      <c r="B7" s="29">
        <v>320</v>
      </c>
      <c r="C7" s="29">
        <v>303</v>
      </c>
      <c r="D7" s="29">
        <v>291</v>
      </c>
      <c r="E7" s="29">
        <v>276</v>
      </c>
      <c r="F7" s="297">
        <f>'中学校2'!C11</f>
        <v>254</v>
      </c>
      <c r="G7" s="298">
        <f t="shared" si="0"/>
        <v>-66</v>
      </c>
      <c r="P7" s="1"/>
      <c r="Q7" s="1"/>
      <c r="R7" s="1"/>
    </row>
    <row r="8" spans="1:18" ht="18" customHeight="1">
      <c r="A8" s="14" t="s">
        <v>534</v>
      </c>
      <c r="B8" s="29">
        <v>613</v>
      </c>
      <c r="C8" s="29">
        <v>609</v>
      </c>
      <c r="D8" s="29">
        <v>625</v>
      </c>
      <c r="E8" s="29">
        <v>620</v>
      </c>
      <c r="F8" s="297">
        <f>'中学校2'!C12</f>
        <v>631</v>
      </c>
      <c r="G8" s="298">
        <f t="shared" si="0"/>
        <v>18</v>
      </c>
      <c r="P8" s="1"/>
      <c r="Q8" s="1"/>
      <c r="R8" s="1"/>
    </row>
    <row r="9" spans="1:18" ht="18" customHeight="1">
      <c r="A9" s="14" t="s">
        <v>535</v>
      </c>
      <c r="B9" s="29">
        <v>325</v>
      </c>
      <c r="C9" s="29">
        <v>286</v>
      </c>
      <c r="D9" s="29">
        <v>277</v>
      </c>
      <c r="E9" s="29">
        <v>276</v>
      </c>
      <c r="F9" s="297">
        <f>'中学校2'!C13</f>
        <v>287</v>
      </c>
      <c r="G9" s="298">
        <f t="shared" si="0"/>
        <v>-38</v>
      </c>
      <c r="P9" s="1"/>
      <c r="Q9" s="1"/>
      <c r="R9" s="1"/>
    </row>
    <row r="10" spans="1:18" ht="18" customHeight="1">
      <c r="A10" s="14" t="s">
        <v>536</v>
      </c>
      <c r="B10" s="29">
        <v>623</v>
      </c>
      <c r="C10" s="29">
        <v>608</v>
      </c>
      <c r="D10" s="29">
        <v>625</v>
      </c>
      <c r="E10" s="29">
        <v>609</v>
      </c>
      <c r="F10" s="297">
        <f>'中学校2'!C14</f>
        <v>591</v>
      </c>
      <c r="G10" s="298">
        <f t="shared" si="0"/>
        <v>-32</v>
      </c>
      <c r="P10" s="1"/>
      <c r="Q10" s="1"/>
      <c r="R10" s="1"/>
    </row>
    <row r="11" spans="1:18" ht="18" customHeight="1">
      <c r="A11" s="14" t="s">
        <v>537</v>
      </c>
      <c r="B11" s="29">
        <v>7</v>
      </c>
      <c r="C11" s="29">
        <v>8</v>
      </c>
      <c r="D11" s="29">
        <v>9</v>
      </c>
      <c r="E11" s="29">
        <v>12</v>
      </c>
      <c r="F11" s="297">
        <f>'中学校2'!C15</f>
        <v>14</v>
      </c>
      <c r="G11" s="298">
        <f aca="true" t="shared" si="1" ref="G11:G23">F11-B11</f>
        <v>7</v>
      </c>
      <c r="P11" s="1"/>
      <c r="Q11" s="1"/>
      <c r="R11" s="1"/>
    </row>
    <row r="12" spans="1:18" ht="18" customHeight="1">
      <c r="A12" s="14" t="s">
        <v>538</v>
      </c>
      <c r="B12" s="29">
        <v>301</v>
      </c>
      <c r="C12" s="29">
        <v>298</v>
      </c>
      <c r="D12" s="29">
        <v>282</v>
      </c>
      <c r="E12" s="29">
        <v>255</v>
      </c>
      <c r="F12" s="297">
        <f>'中学校2'!C16</f>
        <v>243</v>
      </c>
      <c r="G12" s="298">
        <f t="shared" si="1"/>
        <v>-58</v>
      </c>
      <c r="P12" s="1"/>
      <c r="Q12" s="1"/>
      <c r="R12" s="1"/>
    </row>
    <row r="13" spans="1:18" ht="18" customHeight="1">
      <c r="A13" s="14" t="s">
        <v>531</v>
      </c>
      <c r="B13" s="29">
        <v>244</v>
      </c>
      <c r="C13" s="29">
        <v>237</v>
      </c>
      <c r="D13" s="29">
        <v>229</v>
      </c>
      <c r="E13" s="29">
        <v>207</v>
      </c>
      <c r="F13" s="297">
        <f>'中学校2'!C17</f>
        <v>201</v>
      </c>
      <c r="G13" s="298">
        <f t="shared" si="1"/>
        <v>-43</v>
      </c>
      <c r="P13" s="1"/>
      <c r="Q13" s="1"/>
      <c r="R13" s="1"/>
    </row>
    <row r="14" spans="1:18" ht="18" customHeight="1">
      <c r="A14" s="14" t="s">
        <v>540</v>
      </c>
      <c r="B14" s="29">
        <v>410</v>
      </c>
      <c r="C14" s="29">
        <v>402</v>
      </c>
      <c r="D14" s="29">
        <v>374</v>
      </c>
      <c r="E14" s="29">
        <v>351</v>
      </c>
      <c r="F14" s="297">
        <f>'中学校2'!C18</f>
        <v>355</v>
      </c>
      <c r="G14" s="298">
        <f t="shared" si="1"/>
        <v>-55</v>
      </c>
      <c r="P14" s="1"/>
      <c r="Q14" s="1"/>
      <c r="R14" s="1"/>
    </row>
    <row r="15" spans="1:18" ht="18" customHeight="1">
      <c r="A15" s="14" t="s">
        <v>541</v>
      </c>
      <c r="B15" s="29">
        <v>547</v>
      </c>
      <c r="C15" s="29">
        <v>542</v>
      </c>
      <c r="D15" s="29">
        <v>530</v>
      </c>
      <c r="E15" s="29">
        <v>510</v>
      </c>
      <c r="F15" s="297">
        <f>'中学校2'!C19</f>
        <v>493</v>
      </c>
      <c r="G15" s="298">
        <f t="shared" si="1"/>
        <v>-54</v>
      </c>
      <c r="P15" s="1"/>
      <c r="Q15" s="1"/>
      <c r="R15" s="1"/>
    </row>
    <row r="16" spans="1:18" ht="18" customHeight="1">
      <c r="A16" s="231" t="s">
        <v>602</v>
      </c>
      <c r="B16" s="29">
        <v>402</v>
      </c>
      <c r="C16" s="29">
        <v>355</v>
      </c>
      <c r="D16" s="29">
        <v>338</v>
      </c>
      <c r="E16" s="29">
        <v>301</v>
      </c>
      <c r="F16" s="297">
        <f>'中学校2'!C20</f>
        <v>291</v>
      </c>
      <c r="G16" s="298">
        <f t="shared" si="1"/>
        <v>-111</v>
      </c>
      <c r="P16" s="1"/>
      <c r="Q16" s="1"/>
      <c r="R16" s="1"/>
    </row>
    <row r="17" spans="1:18" ht="18" customHeight="1">
      <c r="A17" s="231" t="s">
        <v>603</v>
      </c>
      <c r="B17" s="29">
        <v>535</v>
      </c>
      <c r="C17" s="29">
        <v>488</v>
      </c>
      <c r="D17" s="29">
        <v>463</v>
      </c>
      <c r="E17" s="29">
        <v>399</v>
      </c>
      <c r="F17" s="297">
        <f>'中学校2'!C21</f>
        <v>412</v>
      </c>
      <c r="G17" s="298">
        <f t="shared" si="1"/>
        <v>-123</v>
      </c>
      <c r="P17" s="1"/>
      <c r="Q17" s="1"/>
      <c r="R17" s="1"/>
    </row>
    <row r="18" spans="1:18" ht="18" customHeight="1">
      <c r="A18" s="14" t="s">
        <v>626</v>
      </c>
      <c r="B18" s="29">
        <v>109</v>
      </c>
      <c r="C18" s="29">
        <v>121</v>
      </c>
      <c r="D18" s="29">
        <v>120</v>
      </c>
      <c r="E18" s="29">
        <v>115</v>
      </c>
      <c r="F18" s="297">
        <f>'中学校2'!C22</f>
        <v>102</v>
      </c>
      <c r="G18" s="298">
        <f t="shared" si="1"/>
        <v>-7</v>
      </c>
      <c r="P18" s="1"/>
      <c r="Q18" s="1"/>
      <c r="R18" s="1"/>
    </row>
    <row r="19" spans="1:18" ht="18" customHeight="1">
      <c r="A19" s="14" t="s">
        <v>629</v>
      </c>
      <c r="B19" s="29">
        <v>47</v>
      </c>
      <c r="C19" s="29">
        <v>38</v>
      </c>
      <c r="D19" s="29">
        <v>46</v>
      </c>
      <c r="E19" s="29">
        <v>40</v>
      </c>
      <c r="F19" s="297">
        <f>'中学校2'!C23</f>
        <v>40</v>
      </c>
      <c r="G19" s="298">
        <f t="shared" si="1"/>
        <v>-7</v>
      </c>
      <c r="P19" s="1"/>
      <c r="Q19" s="1"/>
      <c r="R19" s="1"/>
    </row>
    <row r="20" spans="1:18" ht="18" customHeight="1">
      <c r="A20" s="14" t="s">
        <v>630</v>
      </c>
      <c r="B20" s="29">
        <v>4</v>
      </c>
      <c r="C20" s="29">
        <v>5</v>
      </c>
      <c r="D20" s="29">
        <v>0</v>
      </c>
      <c r="E20" s="29">
        <v>0</v>
      </c>
      <c r="F20" s="297">
        <v>0</v>
      </c>
      <c r="G20" s="298">
        <f t="shared" si="1"/>
        <v>-4</v>
      </c>
      <c r="P20" s="1"/>
      <c r="Q20" s="1"/>
      <c r="R20" s="1"/>
    </row>
    <row r="21" spans="1:18" ht="18" customHeight="1">
      <c r="A21" s="14" t="s">
        <v>631</v>
      </c>
      <c r="B21" s="29">
        <v>80</v>
      </c>
      <c r="C21" s="29">
        <v>66</v>
      </c>
      <c r="D21" s="29">
        <v>68</v>
      </c>
      <c r="E21" s="29">
        <v>58</v>
      </c>
      <c r="F21" s="297">
        <f>'中学校2'!C24</f>
        <v>53</v>
      </c>
      <c r="G21" s="298">
        <f t="shared" si="1"/>
        <v>-27</v>
      </c>
      <c r="P21" s="1"/>
      <c r="Q21" s="1"/>
      <c r="R21" s="1"/>
    </row>
    <row r="22" spans="1:18" ht="18" customHeight="1">
      <c r="A22" s="14" t="s">
        <v>501</v>
      </c>
      <c r="B22" s="29">
        <v>352</v>
      </c>
      <c r="C22" s="29">
        <v>344</v>
      </c>
      <c r="D22" s="29">
        <v>345</v>
      </c>
      <c r="E22" s="29">
        <v>353</v>
      </c>
      <c r="F22" s="297">
        <f>'中学校2'!C25</f>
        <v>347</v>
      </c>
      <c r="G22" s="298">
        <f t="shared" si="1"/>
        <v>-5</v>
      </c>
      <c r="P22" s="1"/>
      <c r="Q22" s="1"/>
      <c r="R22" s="1"/>
    </row>
    <row r="23" spans="1:18" ht="18" customHeight="1">
      <c r="A23" s="23" t="s">
        <v>633</v>
      </c>
      <c r="B23" s="192">
        <v>58</v>
      </c>
      <c r="C23" s="192">
        <v>53</v>
      </c>
      <c r="D23" s="192">
        <v>51</v>
      </c>
      <c r="E23" s="192">
        <v>48</v>
      </c>
      <c r="F23" s="75">
        <f>'中学校2'!C26</f>
        <v>44</v>
      </c>
      <c r="G23" s="299">
        <f t="shared" si="1"/>
        <v>-14</v>
      </c>
      <c r="P23" s="1"/>
      <c r="Q23" s="1"/>
      <c r="R23" s="1"/>
    </row>
    <row r="24" spans="1:18" s="378" customFormat="1" ht="18" customHeight="1">
      <c r="A24" s="377" t="s">
        <v>763</v>
      </c>
      <c r="B24" s="377"/>
      <c r="C24" s="377"/>
      <c r="D24" s="377"/>
      <c r="E24" s="377"/>
      <c r="F24" s="377"/>
      <c r="G24" s="377"/>
      <c r="H24" s="377"/>
      <c r="I24" s="377"/>
      <c r="J24" s="377"/>
      <c r="K24" s="377"/>
      <c r="L24" s="377"/>
      <c r="M24" s="377"/>
      <c r="N24" s="377"/>
      <c r="O24" s="377"/>
      <c r="P24" s="377"/>
      <c r="Q24" s="377"/>
      <c r="R24" s="377"/>
    </row>
    <row r="25" ht="15.75" customHeight="1">
      <c r="A25" s="30"/>
    </row>
  </sheetData>
  <sheetProtection/>
  <mergeCells count="3">
    <mergeCell ref="B2:G2"/>
    <mergeCell ref="G3:G4"/>
    <mergeCell ref="A2:A3"/>
  </mergeCells>
  <printOptions/>
  <pageMargins left="0.7874015748031497" right="0.7874015748031497" top="0.984251968503937" bottom="0.7874015748031497" header="0.1968503937007874" footer="0.1968503937007874"/>
  <pageSetup cellComments="asDisplayed" horizontalDpi="600" verticalDpi="600" orientation="portrait" paperSize="9" r:id="rId1"/>
  <headerFooter alignWithMargins="0">
    <oddFooter>&amp;C－&amp;P－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CFFCC"/>
  </sheetPr>
  <dimension ref="A1:K34"/>
  <sheetViews>
    <sheetView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8.75" customHeight="1"/>
  <cols>
    <col min="1" max="1" width="9.625" style="1" customWidth="1"/>
    <col min="2" max="11" width="7.625" style="1" customWidth="1"/>
    <col min="12" max="25" width="2.50390625" style="1" customWidth="1"/>
    <col min="26" max="16384" width="9.00390625" style="1" customWidth="1"/>
  </cols>
  <sheetData>
    <row r="1" spans="1:6" ht="18" customHeight="1">
      <c r="A1" s="43" t="s">
        <v>185</v>
      </c>
      <c r="B1" s="43"/>
      <c r="C1" s="43"/>
      <c r="D1" s="43"/>
      <c r="F1" s="2" t="s">
        <v>409</v>
      </c>
    </row>
    <row r="2" spans="1:6" ht="18" customHeight="1">
      <c r="A2" s="630" t="s">
        <v>590</v>
      </c>
      <c r="B2" s="550" t="s">
        <v>5</v>
      </c>
      <c r="C2" s="551"/>
      <c r="D2" s="551"/>
      <c r="E2" s="551"/>
      <c r="F2" s="552"/>
    </row>
    <row r="3" spans="1:6" ht="18" customHeight="1">
      <c r="A3" s="631"/>
      <c r="B3" s="556" t="s">
        <v>496</v>
      </c>
      <c r="C3" s="669" t="s">
        <v>503</v>
      </c>
      <c r="D3" s="676" t="s">
        <v>146</v>
      </c>
      <c r="E3" s="676" t="s">
        <v>740</v>
      </c>
      <c r="F3" s="585" t="s">
        <v>494</v>
      </c>
    </row>
    <row r="4" spans="1:6" ht="18" customHeight="1">
      <c r="A4" s="632"/>
      <c r="B4" s="558"/>
      <c r="C4" s="670"/>
      <c r="D4" s="677"/>
      <c r="E4" s="677"/>
      <c r="F4" s="586"/>
    </row>
    <row r="5" spans="1:6" ht="18" customHeight="1">
      <c r="A5" s="33" t="s">
        <v>27</v>
      </c>
      <c r="B5" s="154">
        <f>SUM(C5:F5)</f>
        <v>96</v>
      </c>
      <c r="C5" s="154">
        <v>7</v>
      </c>
      <c r="D5" s="156">
        <v>1</v>
      </c>
      <c r="E5" s="156">
        <v>83</v>
      </c>
      <c r="F5" s="38">
        <v>5</v>
      </c>
    </row>
    <row r="6" spans="1:6" ht="18" customHeight="1">
      <c r="A6" s="26">
        <v>20</v>
      </c>
      <c r="B6" s="154">
        <f>SUM(C6:F6)</f>
        <v>105</v>
      </c>
      <c r="C6" s="154">
        <v>8</v>
      </c>
      <c r="D6" s="156">
        <v>0</v>
      </c>
      <c r="E6" s="156">
        <v>89</v>
      </c>
      <c r="F6" s="38">
        <v>8</v>
      </c>
    </row>
    <row r="7" spans="1:6" ht="18" customHeight="1">
      <c r="A7" s="26">
        <v>21</v>
      </c>
      <c r="B7" s="154">
        <f>SUM(C7:F7)</f>
        <v>99</v>
      </c>
      <c r="C7" s="154">
        <v>5</v>
      </c>
      <c r="D7" s="156">
        <v>0</v>
      </c>
      <c r="E7" s="156">
        <v>93</v>
      </c>
      <c r="F7" s="38">
        <v>1</v>
      </c>
    </row>
    <row r="8" spans="1:6" ht="18" customHeight="1">
      <c r="A8" s="26">
        <v>22</v>
      </c>
      <c r="B8" s="154">
        <f>SUM(C8:F8)</f>
        <v>92</v>
      </c>
      <c r="C8" s="154">
        <v>4</v>
      </c>
      <c r="D8" s="156">
        <v>0</v>
      </c>
      <c r="E8" s="156">
        <v>88</v>
      </c>
      <c r="F8" s="38">
        <v>0</v>
      </c>
    </row>
    <row r="9" spans="1:6" ht="18" customHeight="1">
      <c r="A9" s="51">
        <v>23</v>
      </c>
      <c r="B9" s="280">
        <f>SUM(C9:F9)</f>
        <v>117</v>
      </c>
      <c r="C9" s="189">
        <v>8</v>
      </c>
      <c r="D9" s="190">
        <v>0</v>
      </c>
      <c r="E9" s="190">
        <v>109</v>
      </c>
      <c r="F9" s="191">
        <v>0</v>
      </c>
    </row>
    <row r="10" spans="1:8" ht="18" customHeight="1">
      <c r="A10" s="43" t="s">
        <v>819</v>
      </c>
      <c r="B10" s="43"/>
      <c r="C10" s="43"/>
      <c r="D10" s="43"/>
      <c r="E10" s="43"/>
      <c r="F10" s="43"/>
      <c r="G10" s="43"/>
      <c r="H10" s="43"/>
    </row>
    <row r="11" ht="18" customHeight="1">
      <c r="A11" s="43"/>
    </row>
    <row r="12" spans="1:11" ht="18" customHeight="1">
      <c r="A12" s="43"/>
      <c r="I12" s="17"/>
      <c r="J12" s="17"/>
      <c r="K12" s="17"/>
    </row>
    <row r="13" spans="1:11" ht="18" customHeight="1">
      <c r="A13" s="43" t="s">
        <v>186</v>
      </c>
      <c r="B13" s="43"/>
      <c r="C13" s="43"/>
      <c r="D13" s="43"/>
      <c r="E13" s="43"/>
      <c r="F13" s="43"/>
      <c r="G13" s="2" t="s">
        <v>409</v>
      </c>
      <c r="I13" s="17"/>
      <c r="J13" s="17"/>
      <c r="K13" s="17"/>
    </row>
    <row r="14" spans="1:11" ht="18" customHeight="1">
      <c r="A14" s="630" t="s">
        <v>590</v>
      </c>
      <c r="B14" s="611" t="s">
        <v>148</v>
      </c>
      <c r="C14" s="612"/>
      <c r="D14" s="612"/>
      <c r="E14" s="612"/>
      <c r="F14" s="612"/>
      <c r="G14" s="613"/>
      <c r="I14" s="17"/>
      <c r="J14" s="17"/>
      <c r="K14" s="17"/>
    </row>
    <row r="15" spans="1:11" ht="18" customHeight="1">
      <c r="A15" s="631"/>
      <c r="B15" s="591" t="s">
        <v>496</v>
      </c>
      <c r="C15" s="678" t="s">
        <v>595</v>
      </c>
      <c r="D15" s="633" t="s">
        <v>149</v>
      </c>
      <c r="E15" s="633" t="s">
        <v>150</v>
      </c>
      <c r="F15" s="633" t="s">
        <v>596</v>
      </c>
      <c r="G15" s="641" t="s">
        <v>494</v>
      </c>
      <c r="I15" s="17"/>
      <c r="J15" s="17"/>
      <c r="K15" s="17"/>
    </row>
    <row r="16" spans="1:7" ht="18" customHeight="1">
      <c r="A16" s="632"/>
      <c r="B16" s="593"/>
      <c r="C16" s="679"/>
      <c r="D16" s="634"/>
      <c r="E16" s="634"/>
      <c r="F16" s="634"/>
      <c r="G16" s="642"/>
    </row>
    <row r="17" spans="1:7" ht="18" customHeight="1">
      <c r="A17" s="33" t="s">
        <v>831</v>
      </c>
      <c r="B17" s="136">
        <f>SUM(C17:G17)</f>
        <v>0</v>
      </c>
      <c r="C17" s="136">
        <v>0</v>
      </c>
      <c r="D17" s="137">
        <v>0</v>
      </c>
      <c r="E17" s="137">
        <v>0</v>
      </c>
      <c r="F17" s="137">
        <v>0</v>
      </c>
      <c r="G17" s="87">
        <v>0</v>
      </c>
    </row>
    <row r="18" spans="1:7" ht="18" customHeight="1">
      <c r="A18" s="26">
        <v>20</v>
      </c>
      <c r="B18" s="74">
        <f>SUM(C18:G18)</f>
        <v>0</v>
      </c>
      <c r="C18" s="74">
        <v>0</v>
      </c>
      <c r="D18" s="81">
        <v>0</v>
      </c>
      <c r="E18" s="81">
        <v>0</v>
      </c>
      <c r="F18" s="81">
        <v>0</v>
      </c>
      <c r="G18" s="64">
        <v>0</v>
      </c>
    </row>
    <row r="19" spans="1:7" ht="18" customHeight="1">
      <c r="A19" s="26">
        <v>21</v>
      </c>
      <c r="B19" s="65">
        <f>SUM(C19:G19)</f>
        <v>1</v>
      </c>
      <c r="C19" s="74">
        <v>0</v>
      </c>
      <c r="D19" s="81">
        <v>0</v>
      </c>
      <c r="E19" s="81">
        <v>0</v>
      </c>
      <c r="F19" s="81">
        <v>0</v>
      </c>
      <c r="G19" s="64">
        <v>1</v>
      </c>
    </row>
    <row r="20" spans="1:7" ht="18" customHeight="1">
      <c r="A20" s="26">
        <v>22</v>
      </c>
      <c r="B20" s="65">
        <f>SUM(C20:G20)</f>
        <v>0</v>
      </c>
      <c r="C20" s="74">
        <v>0</v>
      </c>
      <c r="D20" s="81">
        <v>0</v>
      </c>
      <c r="E20" s="81">
        <v>0</v>
      </c>
      <c r="F20" s="81">
        <v>0</v>
      </c>
      <c r="G20" s="64">
        <v>0</v>
      </c>
    </row>
    <row r="21" spans="1:7" ht="18" customHeight="1">
      <c r="A21" s="51">
        <v>23</v>
      </c>
      <c r="B21" s="218">
        <f>SUM(C21:G21)</f>
        <v>0</v>
      </c>
      <c r="C21" s="173">
        <v>0</v>
      </c>
      <c r="D21" s="174">
        <v>0</v>
      </c>
      <c r="E21" s="174">
        <v>0</v>
      </c>
      <c r="F21" s="174">
        <v>0</v>
      </c>
      <c r="G21" s="175">
        <v>0</v>
      </c>
    </row>
    <row r="22" spans="1:7" ht="18" customHeight="1">
      <c r="A22" s="1" t="s">
        <v>731</v>
      </c>
      <c r="B22" s="10"/>
      <c r="C22" s="10"/>
      <c r="D22" s="10"/>
      <c r="E22" s="10"/>
      <c r="F22" s="10"/>
      <c r="G22" s="10"/>
    </row>
    <row r="23" spans="2:7" ht="18" customHeight="1">
      <c r="B23" s="10"/>
      <c r="C23" s="10"/>
      <c r="D23" s="10"/>
      <c r="E23" s="10"/>
      <c r="F23" s="10"/>
      <c r="G23" s="10"/>
    </row>
    <row r="24" ht="18" customHeight="1"/>
    <row r="25" spans="1:11" ht="18" customHeight="1">
      <c r="A25" s="43" t="s">
        <v>187</v>
      </c>
      <c r="B25" s="43"/>
      <c r="C25" s="43"/>
      <c r="D25" s="43"/>
      <c r="K25" s="2" t="s">
        <v>409</v>
      </c>
    </row>
    <row r="26" spans="1:11" ht="18" customHeight="1">
      <c r="A26" s="630" t="s">
        <v>590</v>
      </c>
      <c r="B26" s="550" t="s">
        <v>152</v>
      </c>
      <c r="C26" s="551"/>
      <c r="D26" s="551"/>
      <c r="E26" s="551"/>
      <c r="F26" s="551"/>
      <c r="G26" s="551"/>
      <c r="H26" s="551"/>
      <c r="I26" s="551"/>
      <c r="J26" s="551"/>
      <c r="K26" s="552"/>
    </row>
    <row r="27" spans="1:11" ht="18" customHeight="1">
      <c r="A27" s="631"/>
      <c r="B27" s="556" t="s">
        <v>496</v>
      </c>
      <c r="C27" s="680" t="s">
        <v>6</v>
      </c>
      <c r="D27" s="682" t="s">
        <v>701</v>
      </c>
      <c r="E27" s="682" t="s">
        <v>7</v>
      </c>
      <c r="F27" s="682" t="s">
        <v>153</v>
      </c>
      <c r="G27" s="676" t="s">
        <v>154</v>
      </c>
      <c r="H27" s="676" t="s">
        <v>155</v>
      </c>
      <c r="I27" s="676" t="s">
        <v>8</v>
      </c>
      <c r="J27" s="676" t="s">
        <v>9</v>
      </c>
      <c r="K27" s="657" t="s">
        <v>494</v>
      </c>
    </row>
    <row r="28" spans="1:11" ht="18" customHeight="1">
      <c r="A28" s="632"/>
      <c r="B28" s="558"/>
      <c r="C28" s="681"/>
      <c r="D28" s="683"/>
      <c r="E28" s="683"/>
      <c r="F28" s="683"/>
      <c r="G28" s="677"/>
      <c r="H28" s="677"/>
      <c r="I28" s="677"/>
      <c r="J28" s="677"/>
      <c r="K28" s="668"/>
    </row>
    <row r="29" spans="1:11" ht="18" customHeight="1">
      <c r="A29" s="33" t="s">
        <v>831</v>
      </c>
      <c r="B29" s="40">
        <f>SUM(C29:K29)</f>
        <v>0</v>
      </c>
      <c r="C29" s="40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5">
        <v>0</v>
      </c>
      <c r="K29" s="5">
        <v>0</v>
      </c>
    </row>
    <row r="30" spans="1:11" ht="18" customHeight="1">
      <c r="A30" s="26">
        <v>20</v>
      </c>
      <c r="B30" s="6">
        <f>SUM(C30:K30)</f>
        <v>2</v>
      </c>
      <c r="C30" s="7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19">
        <v>2</v>
      </c>
      <c r="K30" s="5">
        <v>0</v>
      </c>
    </row>
    <row r="31" spans="1:11" ht="18" customHeight="1">
      <c r="A31" s="26">
        <v>21</v>
      </c>
      <c r="B31" s="6">
        <f>SUM(C31:K31)</f>
        <v>0</v>
      </c>
      <c r="C31" s="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19">
        <v>0</v>
      </c>
      <c r="K31" s="5">
        <v>0</v>
      </c>
    </row>
    <row r="32" spans="1:11" ht="18" customHeight="1">
      <c r="A32" s="26">
        <v>22</v>
      </c>
      <c r="B32" s="6">
        <f>SUM(C32:K32)</f>
        <v>2</v>
      </c>
      <c r="C32" s="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19">
        <v>0</v>
      </c>
      <c r="K32" s="5">
        <v>2</v>
      </c>
    </row>
    <row r="33" spans="1:11" ht="18" customHeight="1">
      <c r="A33" s="51">
        <v>23</v>
      </c>
      <c r="B33" s="222">
        <f>SUM(C33:K33)</f>
        <v>5</v>
      </c>
      <c r="C33" s="173">
        <v>0</v>
      </c>
      <c r="D33" s="174">
        <v>0</v>
      </c>
      <c r="E33" s="174">
        <v>0</v>
      </c>
      <c r="F33" s="174">
        <v>0</v>
      </c>
      <c r="G33" s="174">
        <v>0</v>
      </c>
      <c r="H33" s="174">
        <v>0</v>
      </c>
      <c r="I33" s="174">
        <v>0</v>
      </c>
      <c r="J33" s="215">
        <v>0</v>
      </c>
      <c r="K33" s="219">
        <v>5</v>
      </c>
    </row>
    <row r="34" spans="1:7" ht="18" customHeight="1">
      <c r="A34" s="1" t="s">
        <v>731</v>
      </c>
      <c r="B34" s="10"/>
      <c r="C34" s="10"/>
      <c r="D34" s="10"/>
      <c r="E34" s="10"/>
      <c r="F34" s="10"/>
      <c r="G34" s="10"/>
    </row>
  </sheetData>
  <sheetProtection/>
  <mergeCells count="27">
    <mergeCell ref="J27:J28"/>
    <mergeCell ref="K27:K28"/>
    <mergeCell ref="G15:G16"/>
    <mergeCell ref="A2:A4"/>
    <mergeCell ref="A26:A28"/>
    <mergeCell ref="A14:A16"/>
    <mergeCell ref="H27:H28"/>
    <mergeCell ref="F3:F4"/>
    <mergeCell ref="B14:G14"/>
    <mergeCell ref="B27:B28"/>
    <mergeCell ref="G27:G28"/>
    <mergeCell ref="B26:K26"/>
    <mergeCell ref="B2:F2"/>
    <mergeCell ref="F15:F16"/>
    <mergeCell ref="E15:E16"/>
    <mergeCell ref="D15:D16"/>
    <mergeCell ref="C15:C16"/>
    <mergeCell ref="B15:B16"/>
    <mergeCell ref="B3:B4"/>
    <mergeCell ref="I27:I28"/>
    <mergeCell ref="C3:C4"/>
    <mergeCell ref="D3:D4"/>
    <mergeCell ref="E3:E4"/>
    <mergeCell ref="F27:F28"/>
    <mergeCell ref="C27:C28"/>
    <mergeCell ref="D27:D28"/>
    <mergeCell ref="E27:E28"/>
  </mergeCells>
  <printOptions/>
  <pageMargins left="0.7874015748031497" right="0.7874015748031497" top="0.984251968503937" bottom="0.7874015748031497" header="0.1968503937007874" footer="0.1968503937007874"/>
  <pageSetup horizontalDpi="600" verticalDpi="600" orientation="portrait" paperSize="9" r:id="rId1"/>
  <headerFooter alignWithMargins="0">
    <oddFooter>&amp;C－&amp;P－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CFFCC"/>
  </sheetPr>
  <dimension ref="A1:AW101"/>
  <sheetViews>
    <sheetView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7.25" customHeight="1"/>
  <cols>
    <col min="1" max="1" width="9.375" style="43" customWidth="1"/>
    <col min="2" max="49" width="5.00390625" style="43" customWidth="1"/>
    <col min="50" max="16384" width="9.00390625" style="43" customWidth="1"/>
  </cols>
  <sheetData>
    <row r="1" spans="1:41" ht="18" customHeight="1">
      <c r="A1" s="43" t="s">
        <v>188</v>
      </c>
      <c r="AA1" s="70" t="s">
        <v>189</v>
      </c>
      <c r="AM1" s="232"/>
      <c r="AO1" s="232"/>
    </row>
    <row r="2" spans="1:27" ht="10.5" customHeight="1">
      <c r="A2" s="630" t="s">
        <v>460</v>
      </c>
      <c r="B2" s="754" t="s">
        <v>741</v>
      </c>
      <c r="C2" s="755"/>
      <c r="D2" s="756"/>
      <c r="E2" s="712" t="s">
        <v>727</v>
      </c>
      <c r="F2" s="736"/>
      <c r="G2" s="713"/>
      <c r="H2" s="740" t="s">
        <v>190</v>
      </c>
      <c r="I2" s="741"/>
      <c r="J2" s="742"/>
      <c r="K2" s="751" t="s">
        <v>864</v>
      </c>
      <c r="L2" s="752"/>
      <c r="M2" s="753"/>
      <c r="N2" s="751" t="s">
        <v>866</v>
      </c>
      <c r="O2" s="752"/>
      <c r="P2" s="753"/>
      <c r="Q2" s="740" t="s">
        <v>191</v>
      </c>
      <c r="R2" s="746"/>
      <c r="S2" s="747"/>
      <c r="T2" s="712" t="s">
        <v>634</v>
      </c>
      <c r="U2" s="736"/>
      <c r="V2" s="713"/>
      <c r="W2" s="712" t="s">
        <v>640</v>
      </c>
      <c r="X2" s="736"/>
      <c r="Y2" s="713"/>
      <c r="Z2" s="594" t="s">
        <v>460</v>
      </c>
      <c r="AA2" s="596"/>
    </row>
    <row r="3" spans="1:27" ht="10.5" customHeight="1">
      <c r="A3" s="631"/>
      <c r="B3" s="757"/>
      <c r="C3" s="758"/>
      <c r="D3" s="759"/>
      <c r="E3" s="737"/>
      <c r="F3" s="738"/>
      <c r="G3" s="739"/>
      <c r="H3" s="743"/>
      <c r="I3" s="744"/>
      <c r="J3" s="745"/>
      <c r="K3" s="743" t="s">
        <v>865</v>
      </c>
      <c r="L3" s="744"/>
      <c r="M3" s="745"/>
      <c r="N3" s="743" t="s">
        <v>865</v>
      </c>
      <c r="O3" s="744"/>
      <c r="P3" s="745"/>
      <c r="Q3" s="748"/>
      <c r="R3" s="749"/>
      <c r="S3" s="750"/>
      <c r="T3" s="737"/>
      <c r="U3" s="738"/>
      <c r="V3" s="739"/>
      <c r="W3" s="737"/>
      <c r="X3" s="738"/>
      <c r="Y3" s="739"/>
      <c r="Z3" s="734"/>
      <c r="AA3" s="735"/>
    </row>
    <row r="4" spans="1:27" ht="10.5" customHeight="1">
      <c r="A4" s="631"/>
      <c r="B4" s="767" t="s">
        <v>192</v>
      </c>
      <c r="C4" s="768"/>
      <c r="D4" s="769"/>
      <c r="E4" s="114"/>
      <c r="F4" s="115" t="s">
        <v>193</v>
      </c>
      <c r="G4" s="116"/>
      <c r="H4" s="111"/>
      <c r="I4" s="113" t="s">
        <v>194</v>
      </c>
      <c r="J4" s="112"/>
      <c r="K4" s="113"/>
      <c r="L4" s="113" t="s">
        <v>195</v>
      </c>
      <c r="M4" s="112"/>
      <c r="N4" s="114"/>
      <c r="O4" s="115" t="s">
        <v>196</v>
      </c>
      <c r="P4" s="116"/>
      <c r="Q4" s="111"/>
      <c r="R4" s="113" t="s">
        <v>197</v>
      </c>
      <c r="S4" s="112"/>
      <c r="T4" s="114"/>
      <c r="U4" s="115" t="s">
        <v>198</v>
      </c>
      <c r="V4" s="116"/>
      <c r="W4" s="111"/>
      <c r="X4" s="113" t="s">
        <v>199</v>
      </c>
      <c r="Y4" s="112"/>
      <c r="Z4" s="734"/>
      <c r="AA4" s="735"/>
    </row>
    <row r="5" spans="1:27" ht="16.5" customHeight="1">
      <c r="A5" s="632"/>
      <c r="B5" s="240" t="s">
        <v>742</v>
      </c>
      <c r="C5" s="84" t="s">
        <v>488</v>
      </c>
      <c r="D5" s="85" t="s">
        <v>489</v>
      </c>
      <c r="E5" s="83" t="s">
        <v>200</v>
      </c>
      <c r="F5" s="84" t="s">
        <v>488</v>
      </c>
      <c r="G5" s="85" t="s">
        <v>489</v>
      </c>
      <c r="H5" s="83" t="s">
        <v>200</v>
      </c>
      <c r="I5" s="84" t="s">
        <v>488</v>
      </c>
      <c r="J5" s="85" t="s">
        <v>489</v>
      </c>
      <c r="K5" s="83" t="s">
        <v>200</v>
      </c>
      <c r="L5" s="84" t="s">
        <v>488</v>
      </c>
      <c r="M5" s="85" t="s">
        <v>489</v>
      </c>
      <c r="N5" s="83" t="s">
        <v>200</v>
      </c>
      <c r="O5" s="84" t="s">
        <v>488</v>
      </c>
      <c r="P5" s="85" t="s">
        <v>489</v>
      </c>
      <c r="Q5" s="240" t="s">
        <v>200</v>
      </c>
      <c r="R5" s="266" t="s">
        <v>201</v>
      </c>
      <c r="S5" s="267" t="s">
        <v>202</v>
      </c>
      <c r="T5" s="83" t="s">
        <v>200</v>
      </c>
      <c r="U5" s="266" t="s">
        <v>201</v>
      </c>
      <c r="V5" s="267" t="s">
        <v>202</v>
      </c>
      <c r="W5" s="83" t="s">
        <v>200</v>
      </c>
      <c r="X5" s="266" t="s">
        <v>201</v>
      </c>
      <c r="Y5" s="267" t="s">
        <v>202</v>
      </c>
      <c r="Z5" s="597"/>
      <c r="AA5" s="599"/>
    </row>
    <row r="6" spans="1:27" ht="18" customHeight="1">
      <c r="A6" s="244" t="s">
        <v>836</v>
      </c>
      <c r="B6" s="79">
        <f>SUM(C6:D6)</f>
        <v>1718</v>
      </c>
      <c r="C6" s="74">
        <f>SUM(F6,I6,L6,O6,R6,U6,X6)</f>
        <v>870</v>
      </c>
      <c r="D6" s="81">
        <f>SUM(G6,J6,M6,O6,S6,V6,Y6)</f>
        <v>848</v>
      </c>
      <c r="E6" s="79">
        <f>SUM(F6:G6)</f>
        <v>1688</v>
      </c>
      <c r="F6" s="74">
        <f aca="true" t="shared" si="0" ref="F6:G10">C31</f>
        <v>855</v>
      </c>
      <c r="G6" s="81">
        <f t="shared" si="0"/>
        <v>833</v>
      </c>
      <c r="H6" s="79">
        <f>SUM(I6:J6)</f>
        <v>3</v>
      </c>
      <c r="I6" s="78">
        <v>0</v>
      </c>
      <c r="J6" s="72">
        <v>3</v>
      </c>
      <c r="K6" s="79">
        <f>SUM(L6:M6)</f>
        <v>0</v>
      </c>
      <c r="L6" s="78">
        <v>0</v>
      </c>
      <c r="M6" s="72">
        <v>0</v>
      </c>
      <c r="N6" s="79">
        <f>SUM(O6:P6)</f>
        <v>0</v>
      </c>
      <c r="O6" s="63">
        <v>0</v>
      </c>
      <c r="P6" s="87">
        <v>0</v>
      </c>
      <c r="Q6" s="79">
        <f>SUM(R6:S6)</f>
        <v>3</v>
      </c>
      <c r="R6" s="78">
        <v>2</v>
      </c>
      <c r="S6" s="72">
        <v>1</v>
      </c>
      <c r="T6" s="79">
        <f>SUM(U6:V6)</f>
        <v>24</v>
      </c>
      <c r="U6" s="78">
        <v>13</v>
      </c>
      <c r="V6" s="72">
        <v>11</v>
      </c>
      <c r="W6" s="79">
        <f>SUM(X6:Y6)</f>
        <v>0</v>
      </c>
      <c r="X6" s="78">
        <v>0</v>
      </c>
      <c r="Y6" s="76">
        <v>0</v>
      </c>
      <c r="Z6" s="594" t="s">
        <v>836</v>
      </c>
      <c r="AA6" s="596"/>
    </row>
    <row r="7" spans="1:27" ht="18" customHeight="1">
      <c r="A7" s="73">
        <v>20</v>
      </c>
      <c r="B7" s="65">
        <f>SUM(C7:D7)</f>
        <v>1800</v>
      </c>
      <c r="C7" s="74">
        <f>SUM(F7,I7,L7,O7,R7,U7,X7)</f>
        <v>945</v>
      </c>
      <c r="D7" s="81">
        <f>SUM(G7,J7,M7,O7,S7,V7,Y7)</f>
        <v>855</v>
      </c>
      <c r="E7" s="65">
        <f>SUM(F7:G7)</f>
        <v>1774</v>
      </c>
      <c r="F7" s="74">
        <f t="shared" si="0"/>
        <v>932</v>
      </c>
      <c r="G7" s="81">
        <f t="shared" si="0"/>
        <v>842</v>
      </c>
      <c r="H7" s="65">
        <f>SUM(I7:J7)</f>
        <v>4</v>
      </c>
      <c r="I7" s="78">
        <v>2</v>
      </c>
      <c r="J7" s="72">
        <v>2</v>
      </c>
      <c r="K7" s="65">
        <f>SUM(L7:M7)</f>
        <v>3</v>
      </c>
      <c r="L7" s="78">
        <v>2</v>
      </c>
      <c r="M7" s="72">
        <v>1</v>
      </c>
      <c r="N7" s="65">
        <f>SUM(O7:P7)</f>
        <v>0</v>
      </c>
      <c r="O7" s="63">
        <v>0</v>
      </c>
      <c r="P7" s="64">
        <v>0</v>
      </c>
      <c r="Q7" s="65">
        <f>SUM(R7:S7)</f>
        <v>3</v>
      </c>
      <c r="R7" s="78">
        <v>3</v>
      </c>
      <c r="S7" s="72">
        <v>0</v>
      </c>
      <c r="T7" s="65">
        <f>SUM(U7:V7)</f>
        <v>15</v>
      </c>
      <c r="U7" s="78">
        <v>5</v>
      </c>
      <c r="V7" s="72">
        <v>10</v>
      </c>
      <c r="W7" s="65">
        <f>SUM(X7:Y7)</f>
        <v>1</v>
      </c>
      <c r="X7" s="78">
        <v>1</v>
      </c>
      <c r="Y7" s="76">
        <v>0</v>
      </c>
      <c r="Z7" s="734">
        <v>20</v>
      </c>
      <c r="AA7" s="735"/>
    </row>
    <row r="8" spans="1:27" s="53" customFormat="1" ht="18" customHeight="1">
      <c r="A8" s="73">
        <v>21</v>
      </c>
      <c r="B8" s="65">
        <f>SUM(C8:D8)</f>
        <v>1696</v>
      </c>
      <c r="C8" s="74">
        <f>SUM(F8,I8,L8,O8,R8,U8,X8)</f>
        <v>878</v>
      </c>
      <c r="D8" s="81">
        <f>SUM(G8,J8,M8,O8,S8,V8,Y8)</f>
        <v>818</v>
      </c>
      <c r="E8" s="65">
        <f>SUM(F8:G8)</f>
        <v>1675</v>
      </c>
      <c r="F8" s="74">
        <f t="shared" si="0"/>
        <v>867</v>
      </c>
      <c r="G8" s="81">
        <f t="shared" si="0"/>
        <v>808</v>
      </c>
      <c r="H8" s="65">
        <f>SUM(I8:J8)</f>
        <v>4</v>
      </c>
      <c r="I8" s="78">
        <v>2</v>
      </c>
      <c r="J8" s="72">
        <v>2</v>
      </c>
      <c r="K8" s="65">
        <f>SUM(L8:M8)</f>
        <v>1</v>
      </c>
      <c r="L8" s="78">
        <v>1</v>
      </c>
      <c r="M8" s="72">
        <v>0</v>
      </c>
      <c r="N8" s="65">
        <f>SUM(O8:P8)</f>
        <v>0</v>
      </c>
      <c r="O8" s="63">
        <v>0</v>
      </c>
      <c r="P8" s="64">
        <v>0</v>
      </c>
      <c r="Q8" s="65">
        <f>SUM(R8:S8)</f>
        <v>3</v>
      </c>
      <c r="R8" s="78">
        <v>3</v>
      </c>
      <c r="S8" s="72">
        <v>0</v>
      </c>
      <c r="T8" s="65">
        <f>SUM(U8:V8)</f>
        <v>13</v>
      </c>
      <c r="U8" s="78">
        <v>5</v>
      </c>
      <c r="V8" s="72">
        <v>8</v>
      </c>
      <c r="W8" s="65">
        <f>SUM(X8:Y8)</f>
        <v>0</v>
      </c>
      <c r="X8" s="78">
        <v>0</v>
      </c>
      <c r="Y8" s="76">
        <v>0</v>
      </c>
      <c r="Z8" s="734">
        <v>21</v>
      </c>
      <c r="AA8" s="735"/>
    </row>
    <row r="9" spans="1:27" s="53" customFormat="1" ht="18" customHeight="1">
      <c r="A9" s="73">
        <v>22</v>
      </c>
      <c r="B9" s="65">
        <f>SUM(C9:D9)</f>
        <v>1856</v>
      </c>
      <c r="C9" s="74">
        <f>SUM(F9,I9,L9,O9,R9,U9,X9)</f>
        <v>933</v>
      </c>
      <c r="D9" s="81">
        <f>SUM(G9,J9,M9,O9,S9,V9,Y9)</f>
        <v>923</v>
      </c>
      <c r="E9" s="65">
        <f>SUM(F9:G9)</f>
        <v>1831</v>
      </c>
      <c r="F9" s="74">
        <f t="shared" si="0"/>
        <v>918</v>
      </c>
      <c r="G9" s="81">
        <f t="shared" si="0"/>
        <v>913</v>
      </c>
      <c r="H9" s="65">
        <f>SUM(I9:J9)</f>
        <v>2</v>
      </c>
      <c r="I9" s="78">
        <v>2</v>
      </c>
      <c r="J9" s="72">
        <v>0</v>
      </c>
      <c r="K9" s="65">
        <f>SUM(L9:M9)</f>
        <v>1</v>
      </c>
      <c r="L9" s="78">
        <v>0</v>
      </c>
      <c r="M9" s="72">
        <v>1</v>
      </c>
      <c r="N9" s="65">
        <f>SUM(O9:P9)</f>
        <v>0</v>
      </c>
      <c r="O9" s="63">
        <v>0</v>
      </c>
      <c r="P9" s="64">
        <v>0</v>
      </c>
      <c r="Q9" s="65">
        <f>SUM(R9:S9)</f>
        <v>4</v>
      </c>
      <c r="R9" s="78">
        <v>3</v>
      </c>
      <c r="S9" s="72">
        <v>1</v>
      </c>
      <c r="T9" s="65">
        <f>SUM(U9:V9)</f>
        <v>18</v>
      </c>
      <c r="U9" s="78">
        <v>10</v>
      </c>
      <c r="V9" s="72">
        <v>8</v>
      </c>
      <c r="W9" s="65">
        <f>SUM(X9:Y9)</f>
        <v>0</v>
      </c>
      <c r="X9" s="78">
        <v>0</v>
      </c>
      <c r="Y9" s="76">
        <v>0</v>
      </c>
      <c r="Z9" s="734">
        <v>22</v>
      </c>
      <c r="AA9" s="735"/>
    </row>
    <row r="10" spans="1:27" ht="18" customHeight="1">
      <c r="A10" s="196">
        <v>23</v>
      </c>
      <c r="B10" s="218">
        <f>SUM(C10:D10)</f>
        <v>1613</v>
      </c>
      <c r="C10" s="173">
        <f>SUM(F10,I10,L10,O10,R10,U10,X10)</f>
        <v>788</v>
      </c>
      <c r="D10" s="175">
        <f>SUM(G10,J10,M10,O10,S10,V10,Y10)</f>
        <v>825</v>
      </c>
      <c r="E10" s="218">
        <f>SUM(F10:G10)</f>
        <v>1594</v>
      </c>
      <c r="F10" s="173">
        <f t="shared" si="0"/>
        <v>779</v>
      </c>
      <c r="G10" s="175">
        <f t="shared" si="0"/>
        <v>815</v>
      </c>
      <c r="H10" s="218">
        <f>SUM(I10:J10)</f>
        <v>3</v>
      </c>
      <c r="I10" s="209">
        <v>0</v>
      </c>
      <c r="J10" s="212">
        <v>3</v>
      </c>
      <c r="K10" s="218">
        <f>SUM(L10:M10)</f>
        <v>0</v>
      </c>
      <c r="L10" s="209">
        <v>0</v>
      </c>
      <c r="M10" s="212">
        <v>0</v>
      </c>
      <c r="N10" s="218">
        <f>SUM(O10:P10)</f>
        <v>0</v>
      </c>
      <c r="O10" s="205">
        <v>0</v>
      </c>
      <c r="P10" s="175">
        <v>0</v>
      </c>
      <c r="Q10" s="218">
        <f>SUM(R10:S10)</f>
        <v>3</v>
      </c>
      <c r="R10" s="209">
        <v>2</v>
      </c>
      <c r="S10" s="212">
        <v>1</v>
      </c>
      <c r="T10" s="218">
        <f>SUM(U10:V10)</f>
        <v>13</v>
      </c>
      <c r="U10" s="209">
        <v>7</v>
      </c>
      <c r="V10" s="212">
        <v>6</v>
      </c>
      <c r="W10" s="218">
        <f>SUM(X10:Y10)</f>
        <v>0</v>
      </c>
      <c r="X10" s="209">
        <v>0</v>
      </c>
      <c r="Y10" s="219">
        <v>0</v>
      </c>
      <c r="Z10" s="732">
        <v>23</v>
      </c>
      <c r="AA10" s="733"/>
    </row>
    <row r="11" spans="1:49" ht="16.5" customHeight="1">
      <c r="A11" s="304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305"/>
      <c r="P11" s="305"/>
      <c r="Q11" s="94"/>
      <c r="R11" s="94"/>
      <c r="S11" s="94"/>
      <c r="T11" s="94"/>
      <c r="U11" s="94"/>
      <c r="V11" s="94"/>
      <c r="W11" s="94"/>
      <c r="X11" s="305"/>
      <c r="Y11" s="305"/>
      <c r="Z11" s="94"/>
      <c r="AA11" s="305"/>
      <c r="AB11" s="305"/>
      <c r="AC11" s="94"/>
      <c r="AD11" s="305"/>
      <c r="AE11" s="305"/>
      <c r="AF11" s="94"/>
      <c r="AG11" s="305"/>
      <c r="AH11" s="305"/>
      <c r="AI11" s="94"/>
      <c r="AJ11" s="305"/>
      <c r="AK11" s="305"/>
      <c r="AL11" s="306"/>
      <c r="AS11" s="306"/>
      <c r="AT11" s="306"/>
      <c r="AU11" s="306"/>
      <c r="AV11" s="306"/>
      <c r="AW11" s="306"/>
    </row>
    <row r="12" spans="1:49" ht="16.5" customHeight="1">
      <c r="A12" s="60" t="s">
        <v>729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70" t="s">
        <v>409</v>
      </c>
      <c r="N12" s="94"/>
      <c r="O12" s="305"/>
      <c r="Q12" s="94"/>
      <c r="R12" s="94"/>
      <c r="S12" s="94"/>
      <c r="T12" s="94"/>
      <c r="U12" s="94"/>
      <c r="V12" s="94"/>
      <c r="W12" s="94"/>
      <c r="X12" s="305"/>
      <c r="Y12" s="305"/>
      <c r="Z12" s="94"/>
      <c r="AA12" s="305"/>
      <c r="AB12" s="305"/>
      <c r="AC12" s="94"/>
      <c r="AD12" s="305"/>
      <c r="AE12" s="305"/>
      <c r="AF12" s="94"/>
      <c r="AG12" s="305"/>
      <c r="AH12" s="305"/>
      <c r="AI12" s="94"/>
      <c r="AJ12" s="305"/>
      <c r="AK12" s="305"/>
      <c r="AL12" s="306"/>
      <c r="AS12" s="306"/>
      <c r="AT12" s="306"/>
      <c r="AU12" s="306"/>
      <c r="AV12" s="306"/>
      <c r="AW12" s="306"/>
    </row>
    <row r="13" spans="1:49" ht="10.5" customHeight="1">
      <c r="A13" s="630" t="s">
        <v>460</v>
      </c>
      <c r="B13" s="771" t="s">
        <v>203</v>
      </c>
      <c r="C13" s="772"/>
      <c r="D13" s="772"/>
      <c r="E13" s="772"/>
      <c r="F13" s="772"/>
      <c r="G13" s="772"/>
      <c r="H13" s="772"/>
      <c r="I13" s="772"/>
      <c r="J13" s="772"/>
      <c r="K13" s="772"/>
      <c r="L13" s="772"/>
      <c r="M13" s="773"/>
      <c r="Q13" s="94"/>
      <c r="R13" s="94"/>
      <c r="S13" s="94"/>
      <c r="T13" s="94"/>
      <c r="U13" s="94"/>
      <c r="V13" s="94"/>
      <c r="W13" s="94"/>
      <c r="X13" s="305"/>
      <c r="Y13" s="305"/>
      <c r="Z13" s="94"/>
      <c r="AA13" s="305"/>
      <c r="AB13" s="305"/>
      <c r="AC13" s="94"/>
      <c r="AD13" s="305"/>
      <c r="AE13" s="305"/>
      <c r="AF13" s="94"/>
      <c r="AG13" s="305"/>
      <c r="AH13" s="305"/>
      <c r="AI13" s="94"/>
      <c r="AJ13" s="305"/>
      <c r="AK13" s="305"/>
      <c r="AL13" s="306"/>
      <c r="AS13" s="306"/>
      <c r="AT13" s="306"/>
      <c r="AU13" s="306"/>
      <c r="AV13" s="306"/>
      <c r="AW13" s="306"/>
    </row>
    <row r="14" spans="1:49" ht="10.5" customHeight="1">
      <c r="A14" s="631"/>
      <c r="B14" s="774"/>
      <c r="C14" s="775"/>
      <c r="D14" s="775"/>
      <c r="E14" s="775"/>
      <c r="F14" s="775"/>
      <c r="G14" s="775"/>
      <c r="H14" s="775"/>
      <c r="I14" s="775"/>
      <c r="J14" s="775"/>
      <c r="K14" s="775"/>
      <c r="L14" s="775"/>
      <c r="M14" s="776"/>
      <c r="Q14" s="94"/>
      <c r="R14" s="94"/>
      <c r="S14" s="94"/>
      <c r="T14" s="94"/>
      <c r="U14" s="94"/>
      <c r="V14" s="94"/>
      <c r="W14" s="94"/>
      <c r="X14" s="305"/>
      <c r="Y14" s="305"/>
      <c r="Z14" s="94"/>
      <c r="AA14" s="305"/>
      <c r="AB14" s="305"/>
      <c r="AC14" s="94"/>
      <c r="AD14" s="305"/>
      <c r="AE14" s="305"/>
      <c r="AF14" s="94"/>
      <c r="AG14" s="305"/>
      <c r="AH14" s="305"/>
      <c r="AI14" s="94"/>
      <c r="AJ14" s="305"/>
      <c r="AK14" s="305"/>
      <c r="AL14" s="306"/>
      <c r="AS14" s="306"/>
      <c r="AT14" s="306"/>
      <c r="AU14" s="306"/>
      <c r="AV14" s="306"/>
      <c r="AW14" s="306"/>
    </row>
    <row r="15" spans="1:49" ht="10.5" customHeight="1">
      <c r="A15" s="631"/>
      <c r="B15" s="620" t="s">
        <v>204</v>
      </c>
      <c r="C15" s="621"/>
      <c r="D15" s="622"/>
      <c r="E15" s="620" t="s">
        <v>205</v>
      </c>
      <c r="F15" s="621"/>
      <c r="G15" s="622"/>
      <c r="H15" s="620" t="s">
        <v>206</v>
      </c>
      <c r="I15" s="621"/>
      <c r="J15" s="622"/>
      <c r="K15" s="620" t="s">
        <v>207</v>
      </c>
      <c r="L15" s="621"/>
      <c r="M15" s="622"/>
      <c r="Q15" s="94"/>
      <c r="R15" s="94"/>
      <c r="S15" s="94"/>
      <c r="T15" s="94"/>
      <c r="U15" s="94"/>
      <c r="V15" s="94"/>
      <c r="W15" s="94"/>
      <c r="X15" s="305"/>
      <c r="Y15" s="305"/>
      <c r="Z15" s="94"/>
      <c r="AA15" s="305"/>
      <c r="AB15" s="305"/>
      <c r="AC15" s="94"/>
      <c r="AD15" s="305"/>
      <c r="AE15" s="305"/>
      <c r="AF15" s="94"/>
      <c r="AG15" s="305"/>
      <c r="AH15" s="305"/>
      <c r="AI15" s="94"/>
      <c r="AJ15" s="305"/>
      <c r="AK15" s="305"/>
      <c r="AL15" s="306"/>
      <c r="AS15" s="306"/>
      <c r="AT15" s="306"/>
      <c r="AU15" s="306"/>
      <c r="AV15" s="306"/>
      <c r="AW15" s="306"/>
    </row>
    <row r="16" spans="1:49" ht="16.5" customHeight="1">
      <c r="A16" s="632"/>
      <c r="B16" s="83" t="s">
        <v>208</v>
      </c>
      <c r="C16" s="266" t="s">
        <v>209</v>
      </c>
      <c r="D16" s="267" t="s">
        <v>210</v>
      </c>
      <c r="E16" s="83" t="s">
        <v>208</v>
      </c>
      <c r="F16" s="266" t="s">
        <v>209</v>
      </c>
      <c r="G16" s="267" t="s">
        <v>210</v>
      </c>
      <c r="H16" s="83" t="s">
        <v>208</v>
      </c>
      <c r="I16" s="266" t="s">
        <v>209</v>
      </c>
      <c r="J16" s="267" t="s">
        <v>210</v>
      </c>
      <c r="K16" s="83" t="s">
        <v>208</v>
      </c>
      <c r="L16" s="266" t="s">
        <v>209</v>
      </c>
      <c r="M16" s="267" t="s">
        <v>210</v>
      </c>
      <c r="Q16" s="94"/>
      <c r="R16" s="94"/>
      <c r="S16" s="94"/>
      <c r="T16" s="94"/>
      <c r="U16" s="94"/>
      <c r="V16" s="94"/>
      <c r="W16" s="94"/>
      <c r="X16" s="305"/>
      <c r="Y16" s="305"/>
      <c r="Z16" s="94"/>
      <c r="AA16" s="305"/>
      <c r="AB16" s="305"/>
      <c r="AC16" s="94"/>
      <c r="AD16" s="305"/>
      <c r="AE16" s="305"/>
      <c r="AF16" s="94"/>
      <c r="AG16" s="305"/>
      <c r="AH16" s="305"/>
      <c r="AI16" s="94"/>
      <c r="AJ16" s="305"/>
      <c r="AK16" s="305"/>
      <c r="AL16" s="306"/>
      <c r="AS16" s="306"/>
      <c r="AT16" s="306"/>
      <c r="AU16" s="306"/>
      <c r="AV16" s="306"/>
      <c r="AW16" s="306"/>
    </row>
    <row r="17" spans="1:49" ht="18" customHeight="1">
      <c r="A17" s="244" t="s">
        <v>836</v>
      </c>
      <c r="B17" s="79">
        <f>SUM(C17:D17)</f>
        <v>0</v>
      </c>
      <c r="C17" s="78">
        <v>0</v>
      </c>
      <c r="D17" s="64">
        <v>0</v>
      </c>
      <c r="E17" s="79">
        <f>SUM(F17:G17)</f>
        <v>0</v>
      </c>
      <c r="F17" s="78">
        <v>0</v>
      </c>
      <c r="G17" s="72">
        <v>0</v>
      </c>
      <c r="H17" s="79">
        <f>SUM(I17:J17)</f>
        <v>0</v>
      </c>
      <c r="I17" s="78">
        <v>0</v>
      </c>
      <c r="J17" s="76">
        <v>0</v>
      </c>
      <c r="K17" s="79">
        <f>SUM(L17:M17)</f>
        <v>0</v>
      </c>
      <c r="L17" s="78">
        <v>0</v>
      </c>
      <c r="M17" s="76">
        <v>0</v>
      </c>
      <c r="Q17" s="94"/>
      <c r="R17" s="94"/>
      <c r="S17" s="94"/>
      <c r="T17" s="94"/>
      <c r="U17" s="94"/>
      <c r="V17" s="94"/>
      <c r="W17" s="94"/>
      <c r="X17" s="305"/>
      <c r="Y17" s="305"/>
      <c r="Z17" s="94"/>
      <c r="AA17" s="305"/>
      <c r="AB17" s="305"/>
      <c r="AC17" s="94"/>
      <c r="AD17" s="305"/>
      <c r="AE17" s="305"/>
      <c r="AF17" s="94"/>
      <c r="AG17" s="305"/>
      <c r="AH17" s="305"/>
      <c r="AI17" s="94"/>
      <c r="AJ17" s="305"/>
      <c r="AK17" s="305"/>
      <c r="AL17" s="306"/>
      <c r="AS17" s="306"/>
      <c r="AT17" s="306"/>
      <c r="AU17" s="306"/>
      <c r="AV17" s="306"/>
      <c r="AW17" s="306"/>
    </row>
    <row r="18" spans="1:49" ht="18" customHeight="1">
      <c r="A18" s="73">
        <v>20</v>
      </c>
      <c r="B18" s="65">
        <f>SUM(C18:D18)</f>
        <v>0</v>
      </c>
      <c r="C18" s="78">
        <v>0</v>
      </c>
      <c r="D18" s="64">
        <v>0</v>
      </c>
      <c r="E18" s="65">
        <f>SUM(F18:G18)</f>
        <v>0</v>
      </c>
      <c r="F18" s="78">
        <v>0</v>
      </c>
      <c r="G18" s="72">
        <v>0</v>
      </c>
      <c r="H18" s="65">
        <f>SUM(I18:J18)</f>
        <v>0</v>
      </c>
      <c r="I18" s="78">
        <v>0</v>
      </c>
      <c r="J18" s="76">
        <v>0</v>
      </c>
      <c r="K18" s="65">
        <f>SUM(L18:M18)</f>
        <v>0</v>
      </c>
      <c r="L18" s="78">
        <v>0</v>
      </c>
      <c r="M18" s="76">
        <v>0</v>
      </c>
      <c r="Q18" s="94"/>
      <c r="R18" s="94"/>
      <c r="S18" s="94"/>
      <c r="T18" s="94"/>
      <c r="U18" s="94"/>
      <c r="V18" s="94"/>
      <c r="W18" s="94"/>
      <c r="X18" s="305"/>
      <c r="Y18" s="305"/>
      <c r="Z18" s="94"/>
      <c r="AA18" s="305"/>
      <c r="AB18" s="305"/>
      <c r="AC18" s="94"/>
      <c r="AD18" s="305"/>
      <c r="AE18" s="305"/>
      <c r="AF18" s="94"/>
      <c r="AG18" s="305"/>
      <c r="AH18" s="305"/>
      <c r="AI18" s="94"/>
      <c r="AJ18" s="305"/>
      <c r="AK18" s="305"/>
      <c r="AL18" s="306"/>
      <c r="AS18" s="306"/>
      <c r="AT18" s="306"/>
      <c r="AU18" s="306"/>
      <c r="AV18" s="306"/>
      <c r="AW18" s="306"/>
    </row>
    <row r="19" spans="1:49" ht="18" customHeight="1">
      <c r="A19" s="73">
        <v>21</v>
      </c>
      <c r="B19" s="65">
        <f>SUM(C19:D19)</f>
        <v>0</v>
      </c>
      <c r="C19" s="78">
        <v>0</v>
      </c>
      <c r="D19" s="64">
        <v>0</v>
      </c>
      <c r="E19" s="65">
        <f>SUM(F19:G19)</f>
        <v>0</v>
      </c>
      <c r="F19" s="78">
        <v>0</v>
      </c>
      <c r="G19" s="72">
        <v>0</v>
      </c>
      <c r="H19" s="65">
        <f>SUM(I19:J19)</f>
        <v>0</v>
      </c>
      <c r="I19" s="78">
        <v>0</v>
      </c>
      <c r="J19" s="76">
        <v>0</v>
      </c>
      <c r="K19" s="65">
        <f>SUM(L19:M19)</f>
        <v>0</v>
      </c>
      <c r="L19" s="78">
        <v>0</v>
      </c>
      <c r="M19" s="76">
        <v>0</v>
      </c>
      <c r="Q19" s="94"/>
      <c r="R19" s="94"/>
      <c r="S19" s="94"/>
      <c r="T19" s="94"/>
      <c r="U19" s="94"/>
      <c r="V19" s="94"/>
      <c r="W19" s="94"/>
      <c r="X19" s="305"/>
      <c r="Y19" s="305"/>
      <c r="Z19" s="94"/>
      <c r="AA19" s="305"/>
      <c r="AB19" s="305"/>
      <c r="AC19" s="94"/>
      <c r="AD19" s="305"/>
      <c r="AE19" s="305"/>
      <c r="AF19" s="94"/>
      <c r="AG19" s="305"/>
      <c r="AH19" s="305"/>
      <c r="AI19" s="94"/>
      <c r="AJ19" s="305"/>
      <c r="AK19" s="305"/>
      <c r="AL19" s="306"/>
      <c r="AS19" s="306"/>
      <c r="AT19" s="306"/>
      <c r="AU19" s="306"/>
      <c r="AV19" s="306"/>
      <c r="AW19" s="306"/>
    </row>
    <row r="20" spans="1:49" ht="18" customHeight="1">
      <c r="A20" s="73">
        <v>22</v>
      </c>
      <c r="B20" s="65">
        <f>SUM(C20:D20)</f>
        <v>0</v>
      </c>
      <c r="C20" s="78">
        <v>0</v>
      </c>
      <c r="D20" s="64">
        <v>0</v>
      </c>
      <c r="E20" s="65">
        <f>SUM(F20:G20)</f>
        <v>0</v>
      </c>
      <c r="F20" s="78">
        <v>0</v>
      </c>
      <c r="G20" s="72">
        <v>0</v>
      </c>
      <c r="H20" s="65">
        <f>SUM(I20:J20)</f>
        <v>0</v>
      </c>
      <c r="I20" s="78">
        <v>0</v>
      </c>
      <c r="J20" s="76">
        <v>0</v>
      </c>
      <c r="K20" s="65">
        <f>SUM(L20:M20)</f>
        <v>0</v>
      </c>
      <c r="L20" s="78">
        <v>0</v>
      </c>
      <c r="M20" s="76">
        <v>0</v>
      </c>
      <c r="Q20" s="94"/>
      <c r="R20" s="94"/>
      <c r="S20" s="94"/>
      <c r="T20" s="94"/>
      <c r="U20" s="94"/>
      <c r="V20" s="94"/>
      <c r="W20" s="94"/>
      <c r="X20" s="305"/>
      <c r="Y20" s="305"/>
      <c r="Z20" s="94"/>
      <c r="AA20" s="305"/>
      <c r="AB20" s="305"/>
      <c r="AC20" s="94"/>
      <c r="AD20" s="305"/>
      <c r="AE20" s="305"/>
      <c r="AF20" s="94"/>
      <c r="AG20" s="305"/>
      <c r="AH20" s="305"/>
      <c r="AI20" s="94"/>
      <c r="AJ20" s="305"/>
      <c r="AK20" s="305"/>
      <c r="AL20" s="306"/>
      <c r="AS20" s="306"/>
      <c r="AT20" s="306"/>
      <c r="AU20" s="306"/>
      <c r="AV20" s="306"/>
      <c r="AW20" s="306"/>
    </row>
    <row r="21" spans="1:49" ht="18" customHeight="1">
      <c r="A21" s="196">
        <v>23</v>
      </c>
      <c r="B21" s="218">
        <f>SUM(C21:D21)</f>
        <v>0</v>
      </c>
      <c r="C21" s="209">
        <v>0</v>
      </c>
      <c r="D21" s="175">
        <v>0</v>
      </c>
      <c r="E21" s="218">
        <f>SUM(F21:G21)</f>
        <v>0</v>
      </c>
      <c r="F21" s="209">
        <v>0</v>
      </c>
      <c r="G21" s="212">
        <v>0</v>
      </c>
      <c r="H21" s="218">
        <f>SUM(I21:J21)</f>
        <v>0</v>
      </c>
      <c r="I21" s="209">
        <v>0</v>
      </c>
      <c r="J21" s="219">
        <v>0</v>
      </c>
      <c r="K21" s="218">
        <f>SUM(L21:M21)</f>
        <v>0</v>
      </c>
      <c r="L21" s="209">
        <v>0</v>
      </c>
      <c r="M21" s="219">
        <v>0</v>
      </c>
      <c r="Q21" s="94"/>
      <c r="R21" s="94"/>
      <c r="S21" s="94"/>
      <c r="T21" s="94"/>
      <c r="U21" s="94"/>
      <c r="V21" s="94"/>
      <c r="W21" s="94"/>
      <c r="X21" s="305"/>
      <c r="Y21" s="305"/>
      <c r="Z21" s="94"/>
      <c r="AA21" s="305"/>
      <c r="AB21" s="305"/>
      <c r="AC21" s="94"/>
      <c r="AD21" s="305"/>
      <c r="AE21" s="305"/>
      <c r="AF21" s="94"/>
      <c r="AG21" s="305"/>
      <c r="AH21" s="305"/>
      <c r="AI21" s="94"/>
      <c r="AJ21" s="305"/>
      <c r="AK21" s="305"/>
      <c r="AL21" s="306"/>
      <c r="AS21" s="306"/>
      <c r="AT21" s="306"/>
      <c r="AU21" s="306"/>
      <c r="AV21" s="306"/>
      <c r="AW21" s="306"/>
    </row>
    <row r="22" spans="1:43" ht="16.5" customHeight="1">
      <c r="A22" s="53" t="s">
        <v>211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53"/>
      <c r="AM22" s="53"/>
      <c r="AN22" s="53"/>
      <c r="AO22" s="160"/>
      <c r="AP22" s="160"/>
      <c r="AQ22" s="160"/>
    </row>
    <row r="23" spans="1:43" ht="16.5" customHeight="1">
      <c r="A23" s="53" t="s">
        <v>212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53"/>
      <c r="AM23" s="53"/>
      <c r="AN23" s="53"/>
      <c r="AP23" s="160"/>
      <c r="AQ23" s="160"/>
    </row>
    <row r="24" ht="16.5" customHeight="1"/>
    <row r="25" ht="16.5" customHeight="1">
      <c r="A25" s="232"/>
    </row>
    <row r="26" spans="1:30" ht="16.5" customHeight="1">
      <c r="A26" s="43" t="s">
        <v>213</v>
      </c>
      <c r="AD26" s="70" t="s">
        <v>409</v>
      </c>
    </row>
    <row r="27" spans="1:30" ht="10.5" customHeight="1">
      <c r="A27" s="630" t="s">
        <v>460</v>
      </c>
      <c r="B27" s="770" t="s">
        <v>694</v>
      </c>
      <c r="C27" s="718"/>
      <c r="D27" s="719"/>
      <c r="E27" s="764" t="s">
        <v>705</v>
      </c>
      <c r="F27" s="765"/>
      <c r="G27" s="765"/>
      <c r="H27" s="765"/>
      <c r="I27" s="765"/>
      <c r="J27" s="765"/>
      <c r="K27" s="765"/>
      <c r="L27" s="765"/>
      <c r="M27" s="765"/>
      <c r="N27" s="765"/>
      <c r="O27" s="765"/>
      <c r="P27" s="766"/>
      <c r="Q27" s="712" t="s">
        <v>707</v>
      </c>
      <c r="R27" s="736"/>
      <c r="S27" s="713"/>
      <c r="T27" s="614" t="s">
        <v>214</v>
      </c>
      <c r="U27" s="615"/>
      <c r="V27" s="615"/>
      <c r="W27" s="615"/>
      <c r="X27" s="615"/>
      <c r="Y27" s="616"/>
      <c r="Z27" s="717" t="s">
        <v>507</v>
      </c>
      <c r="AA27" s="718"/>
      <c r="AB27" s="719"/>
      <c r="AC27" s="594" t="s">
        <v>460</v>
      </c>
      <c r="AD27" s="596"/>
    </row>
    <row r="28" spans="1:30" ht="10.5" customHeight="1">
      <c r="A28" s="631"/>
      <c r="B28" s="731"/>
      <c r="C28" s="721"/>
      <c r="D28" s="722"/>
      <c r="E28" s="761" t="s">
        <v>706</v>
      </c>
      <c r="F28" s="762"/>
      <c r="G28" s="762"/>
      <c r="H28" s="762"/>
      <c r="I28" s="762"/>
      <c r="J28" s="762"/>
      <c r="K28" s="762"/>
      <c r="L28" s="762"/>
      <c r="M28" s="763"/>
      <c r="N28" s="605" t="s">
        <v>215</v>
      </c>
      <c r="O28" s="777"/>
      <c r="P28" s="778"/>
      <c r="Q28" s="737"/>
      <c r="R28" s="738"/>
      <c r="S28" s="739"/>
      <c r="T28" s="617"/>
      <c r="U28" s="618"/>
      <c r="V28" s="618"/>
      <c r="W28" s="618"/>
      <c r="X28" s="618"/>
      <c r="Y28" s="619"/>
      <c r="Z28" s="731"/>
      <c r="AA28" s="721"/>
      <c r="AB28" s="722"/>
      <c r="AC28" s="734"/>
      <c r="AD28" s="735"/>
    </row>
    <row r="29" spans="1:30" ht="10.5" customHeight="1">
      <c r="A29" s="631"/>
      <c r="B29" s="731"/>
      <c r="C29" s="721"/>
      <c r="D29" s="722"/>
      <c r="E29" s="620" t="s">
        <v>695</v>
      </c>
      <c r="F29" s="621"/>
      <c r="G29" s="622"/>
      <c r="H29" s="620" t="s">
        <v>703</v>
      </c>
      <c r="I29" s="621"/>
      <c r="J29" s="622"/>
      <c r="K29" s="620" t="s">
        <v>704</v>
      </c>
      <c r="L29" s="621"/>
      <c r="M29" s="622"/>
      <c r="N29" s="779"/>
      <c r="O29" s="780"/>
      <c r="P29" s="781"/>
      <c r="Q29" s="782"/>
      <c r="R29" s="783"/>
      <c r="S29" s="784"/>
      <c r="T29" s="620" t="s">
        <v>706</v>
      </c>
      <c r="U29" s="621"/>
      <c r="V29" s="622"/>
      <c r="W29" s="620" t="s">
        <v>708</v>
      </c>
      <c r="X29" s="621"/>
      <c r="Y29" s="622"/>
      <c r="Z29" s="723"/>
      <c r="AA29" s="724"/>
      <c r="AB29" s="725"/>
      <c r="AC29" s="734"/>
      <c r="AD29" s="735"/>
    </row>
    <row r="30" spans="1:30" ht="16.5" customHeight="1">
      <c r="A30" s="632"/>
      <c r="B30" s="233" t="s">
        <v>216</v>
      </c>
      <c r="C30" s="266" t="s">
        <v>217</v>
      </c>
      <c r="D30" s="234" t="s">
        <v>218</v>
      </c>
      <c r="E30" s="233" t="s">
        <v>632</v>
      </c>
      <c r="F30" s="233" t="s">
        <v>566</v>
      </c>
      <c r="G30" s="259" t="s">
        <v>567</v>
      </c>
      <c r="H30" s="233" t="s">
        <v>632</v>
      </c>
      <c r="I30" s="266" t="s">
        <v>566</v>
      </c>
      <c r="J30" s="267" t="s">
        <v>567</v>
      </c>
      <c r="K30" s="233" t="s">
        <v>632</v>
      </c>
      <c r="L30" s="266" t="s">
        <v>566</v>
      </c>
      <c r="M30" s="267" t="s">
        <v>567</v>
      </c>
      <c r="N30" s="233" t="s">
        <v>632</v>
      </c>
      <c r="O30" s="266" t="s">
        <v>566</v>
      </c>
      <c r="P30" s="267" t="s">
        <v>567</v>
      </c>
      <c r="Q30" s="233" t="s">
        <v>632</v>
      </c>
      <c r="R30" s="266" t="s">
        <v>566</v>
      </c>
      <c r="S30" s="267" t="s">
        <v>567</v>
      </c>
      <c r="T30" s="233" t="s">
        <v>632</v>
      </c>
      <c r="U30" s="266" t="s">
        <v>566</v>
      </c>
      <c r="V30" s="267" t="s">
        <v>567</v>
      </c>
      <c r="W30" s="233" t="s">
        <v>632</v>
      </c>
      <c r="X30" s="266" t="s">
        <v>566</v>
      </c>
      <c r="Y30" s="267" t="s">
        <v>567</v>
      </c>
      <c r="Z30" s="233" t="s">
        <v>632</v>
      </c>
      <c r="AA30" s="266" t="s">
        <v>566</v>
      </c>
      <c r="AB30" s="267" t="s">
        <v>567</v>
      </c>
      <c r="AC30" s="597"/>
      <c r="AD30" s="599"/>
    </row>
    <row r="31" spans="1:30" ht="18" customHeight="1">
      <c r="A31" s="244" t="s">
        <v>836</v>
      </c>
      <c r="B31" s="59">
        <f>SUM(C31:D31)</f>
        <v>1688</v>
      </c>
      <c r="C31" s="57">
        <f aca="true" t="shared" si="1" ref="C31:D35">SUM(F31,I31,L31,O31,R31,U31,X31)</f>
        <v>855</v>
      </c>
      <c r="D31" s="93">
        <f t="shared" si="1"/>
        <v>833</v>
      </c>
      <c r="E31" s="59">
        <f>SUM(F31:G31)</f>
        <v>1543</v>
      </c>
      <c r="F31" s="59">
        <v>740</v>
      </c>
      <c r="G31" s="92">
        <v>803</v>
      </c>
      <c r="H31" s="59">
        <f>SUM(I31:J31)</f>
        <v>42</v>
      </c>
      <c r="I31" s="63">
        <v>33</v>
      </c>
      <c r="J31" s="64">
        <v>9</v>
      </c>
      <c r="K31" s="59">
        <f>SUM(L31:M31)</f>
        <v>2</v>
      </c>
      <c r="L31" s="63">
        <v>0</v>
      </c>
      <c r="M31" s="64">
        <v>2</v>
      </c>
      <c r="N31" s="59">
        <f>SUM(O31:P31)</f>
        <v>0</v>
      </c>
      <c r="O31" s="63">
        <v>0</v>
      </c>
      <c r="P31" s="64">
        <v>0</v>
      </c>
      <c r="Q31" s="59">
        <f>SUM(R31:S31)</f>
        <v>84</v>
      </c>
      <c r="R31" s="63">
        <v>72</v>
      </c>
      <c r="S31" s="64">
        <v>12</v>
      </c>
      <c r="T31" s="59">
        <f>SUM(U31:V31)</f>
        <v>17</v>
      </c>
      <c r="U31" s="63">
        <v>10</v>
      </c>
      <c r="V31" s="64">
        <v>7</v>
      </c>
      <c r="W31" s="59">
        <f>SUM(X31:Y31)</f>
        <v>0</v>
      </c>
      <c r="X31" s="63">
        <v>0</v>
      </c>
      <c r="Y31" s="64">
        <v>0</v>
      </c>
      <c r="Z31" s="59">
        <f>SUM(AA31:AB31)</f>
        <v>4</v>
      </c>
      <c r="AA31" s="63">
        <v>2</v>
      </c>
      <c r="AB31" s="64">
        <v>2</v>
      </c>
      <c r="AC31" s="594" t="s">
        <v>836</v>
      </c>
      <c r="AD31" s="596"/>
    </row>
    <row r="32" spans="1:30" ht="18" customHeight="1">
      <c r="A32" s="73">
        <v>20</v>
      </c>
      <c r="B32" s="59">
        <f>SUM(C32:D32)</f>
        <v>1774</v>
      </c>
      <c r="C32" s="57">
        <f t="shared" si="1"/>
        <v>932</v>
      </c>
      <c r="D32" s="93">
        <f t="shared" si="1"/>
        <v>842</v>
      </c>
      <c r="E32" s="59">
        <f>SUM(F32:G32)</f>
        <v>1601</v>
      </c>
      <c r="F32" s="59">
        <v>802</v>
      </c>
      <c r="G32" s="92">
        <v>799</v>
      </c>
      <c r="H32" s="59">
        <f>SUM(I32:J32)</f>
        <v>62</v>
      </c>
      <c r="I32" s="63">
        <v>38</v>
      </c>
      <c r="J32" s="64">
        <v>24</v>
      </c>
      <c r="K32" s="59">
        <f>SUM(L32:M32)</f>
        <v>3</v>
      </c>
      <c r="L32" s="63">
        <v>1</v>
      </c>
      <c r="M32" s="64">
        <v>2</v>
      </c>
      <c r="N32" s="59">
        <f>SUM(O32:P32)</f>
        <v>0</v>
      </c>
      <c r="O32" s="63">
        <v>0</v>
      </c>
      <c r="P32" s="64">
        <v>0</v>
      </c>
      <c r="Q32" s="59">
        <f>SUM(R32:S32)</f>
        <v>94</v>
      </c>
      <c r="R32" s="63">
        <v>82</v>
      </c>
      <c r="S32" s="64">
        <v>12</v>
      </c>
      <c r="T32" s="59">
        <f>SUM(U32:V32)</f>
        <v>14</v>
      </c>
      <c r="U32" s="63">
        <v>9</v>
      </c>
      <c r="V32" s="64">
        <v>5</v>
      </c>
      <c r="W32" s="59">
        <f>SUM(X32:Y32)</f>
        <v>0</v>
      </c>
      <c r="X32" s="63">
        <v>0</v>
      </c>
      <c r="Y32" s="64">
        <v>0</v>
      </c>
      <c r="Z32" s="59">
        <f>SUM(AA32:AB32)</f>
        <v>6</v>
      </c>
      <c r="AA32" s="63">
        <v>3</v>
      </c>
      <c r="AB32" s="64">
        <v>3</v>
      </c>
      <c r="AC32" s="734">
        <v>20</v>
      </c>
      <c r="AD32" s="735"/>
    </row>
    <row r="33" spans="1:30" ht="18" customHeight="1">
      <c r="A33" s="73">
        <v>21</v>
      </c>
      <c r="B33" s="59">
        <f>SUM(C33:D33)</f>
        <v>1675</v>
      </c>
      <c r="C33" s="57">
        <f t="shared" si="1"/>
        <v>867</v>
      </c>
      <c r="D33" s="93">
        <f t="shared" si="1"/>
        <v>808</v>
      </c>
      <c r="E33" s="59">
        <f>SUM(F33:G33)</f>
        <v>1506</v>
      </c>
      <c r="F33" s="59">
        <v>741</v>
      </c>
      <c r="G33" s="92">
        <v>765</v>
      </c>
      <c r="H33" s="59">
        <f>SUM(I33:J33)</f>
        <v>51</v>
      </c>
      <c r="I33" s="63">
        <v>32</v>
      </c>
      <c r="J33" s="64">
        <v>19</v>
      </c>
      <c r="K33" s="59">
        <f>SUM(L33:M33)</f>
        <v>10</v>
      </c>
      <c r="L33" s="63">
        <v>4</v>
      </c>
      <c r="M33" s="64">
        <v>6</v>
      </c>
      <c r="N33" s="59">
        <f>SUM(O33:P33)</f>
        <v>0</v>
      </c>
      <c r="O33" s="63">
        <v>0</v>
      </c>
      <c r="P33" s="64">
        <v>0</v>
      </c>
      <c r="Q33" s="59">
        <f>SUM(R33:S33)</f>
        <v>91</v>
      </c>
      <c r="R33" s="63">
        <v>77</v>
      </c>
      <c r="S33" s="64">
        <v>14</v>
      </c>
      <c r="T33" s="59">
        <f>SUM(U33:V33)</f>
        <v>17</v>
      </c>
      <c r="U33" s="63">
        <v>13</v>
      </c>
      <c r="V33" s="64">
        <v>4</v>
      </c>
      <c r="W33" s="59">
        <f>SUM(X33:Y33)</f>
        <v>0</v>
      </c>
      <c r="X33" s="63">
        <v>0</v>
      </c>
      <c r="Y33" s="64">
        <v>0</v>
      </c>
      <c r="Z33" s="59">
        <f>SUM(AA33:AB33)</f>
        <v>4</v>
      </c>
      <c r="AA33" s="63">
        <v>3</v>
      </c>
      <c r="AB33" s="64">
        <v>1</v>
      </c>
      <c r="AC33" s="734">
        <v>21</v>
      </c>
      <c r="AD33" s="735"/>
    </row>
    <row r="34" spans="1:30" ht="18" customHeight="1">
      <c r="A34" s="73">
        <v>22</v>
      </c>
      <c r="B34" s="59">
        <f>SUM(C34:D34)</f>
        <v>1831</v>
      </c>
      <c r="C34" s="57">
        <f t="shared" si="1"/>
        <v>918</v>
      </c>
      <c r="D34" s="93">
        <f t="shared" si="1"/>
        <v>913</v>
      </c>
      <c r="E34" s="59">
        <f>SUM(F34:G34)</f>
        <v>1642</v>
      </c>
      <c r="F34" s="59">
        <v>784</v>
      </c>
      <c r="G34" s="92">
        <v>858</v>
      </c>
      <c r="H34" s="59">
        <f>SUM(I34:J34)</f>
        <v>57</v>
      </c>
      <c r="I34" s="63">
        <v>36</v>
      </c>
      <c r="J34" s="64">
        <v>21</v>
      </c>
      <c r="K34" s="59">
        <f>SUM(L34:M34)</f>
        <v>8</v>
      </c>
      <c r="L34" s="63">
        <v>2</v>
      </c>
      <c r="M34" s="64">
        <v>6</v>
      </c>
      <c r="N34" s="59">
        <f>SUM(O34:P34)</f>
        <v>0</v>
      </c>
      <c r="O34" s="63">
        <v>0</v>
      </c>
      <c r="P34" s="64">
        <v>0</v>
      </c>
      <c r="Q34" s="59">
        <f>SUM(R34:S34)</f>
        <v>91</v>
      </c>
      <c r="R34" s="63">
        <v>74</v>
      </c>
      <c r="S34" s="64">
        <v>17</v>
      </c>
      <c r="T34" s="59">
        <f>SUM(U34:V34)</f>
        <v>33</v>
      </c>
      <c r="U34" s="63">
        <v>22</v>
      </c>
      <c r="V34" s="64">
        <v>11</v>
      </c>
      <c r="W34" s="59">
        <f>SUM(X34:Y34)</f>
        <v>0</v>
      </c>
      <c r="X34" s="63">
        <v>0</v>
      </c>
      <c r="Y34" s="64">
        <v>0</v>
      </c>
      <c r="Z34" s="59">
        <f>SUM(AA34:AB34)</f>
        <v>4</v>
      </c>
      <c r="AA34" s="63">
        <v>2</v>
      </c>
      <c r="AB34" s="64">
        <v>2</v>
      </c>
      <c r="AC34" s="734">
        <v>22</v>
      </c>
      <c r="AD34" s="735"/>
    </row>
    <row r="35" spans="1:30" ht="18" customHeight="1">
      <c r="A35" s="196">
        <v>23</v>
      </c>
      <c r="B35" s="108">
        <f>SUM(C35:D35)</f>
        <v>1594</v>
      </c>
      <c r="C35" s="207">
        <f t="shared" si="1"/>
        <v>779</v>
      </c>
      <c r="D35" s="288">
        <f t="shared" si="1"/>
        <v>815</v>
      </c>
      <c r="E35" s="253">
        <f>SUM(F35:G35)</f>
        <v>1423</v>
      </c>
      <c r="F35" s="108">
        <v>651</v>
      </c>
      <c r="G35" s="177">
        <v>772</v>
      </c>
      <c r="H35" s="253">
        <f>SUM(I35:J35)</f>
        <v>58</v>
      </c>
      <c r="I35" s="205">
        <v>35</v>
      </c>
      <c r="J35" s="175">
        <v>23</v>
      </c>
      <c r="K35" s="253">
        <f>SUM(L35:M35)</f>
        <v>3</v>
      </c>
      <c r="L35" s="205">
        <v>0</v>
      </c>
      <c r="M35" s="175">
        <v>3</v>
      </c>
      <c r="N35" s="253">
        <f>SUM(O35:P35)</f>
        <v>0</v>
      </c>
      <c r="O35" s="205">
        <v>0</v>
      </c>
      <c r="P35" s="175">
        <v>0</v>
      </c>
      <c r="Q35" s="253">
        <f>SUM(R35:S35)</f>
        <v>82</v>
      </c>
      <c r="R35" s="205">
        <v>74</v>
      </c>
      <c r="S35" s="175">
        <v>8</v>
      </c>
      <c r="T35" s="253">
        <f>SUM(U35:V35)</f>
        <v>28</v>
      </c>
      <c r="U35" s="205">
        <v>19</v>
      </c>
      <c r="V35" s="175">
        <v>9</v>
      </c>
      <c r="W35" s="253">
        <f>SUM(X35:Y35)</f>
        <v>0</v>
      </c>
      <c r="X35" s="205">
        <v>0</v>
      </c>
      <c r="Y35" s="175">
        <v>0</v>
      </c>
      <c r="Z35" s="253">
        <f>SUM(AA35:AB35)</f>
        <v>4</v>
      </c>
      <c r="AA35" s="205">
        <v>1</v>
      </c>
      <c r="AB35" s="175">
        <v>3</v>
      </c>
      <c r="AC35" s="732">
        <v>23</v>
      </c>
      <c r="AD35" s="733"/>
    </row>
    <row r="36" ht="16.5" customHeight="1">
      <c r="A36" s="53" t="s">
        <v>219</v>
      </c>
    </row>
    <row r="37" ht="16.5" customHeight="1"/>
    <row r="38" ht="16.5" customHeight="1"/>
    <row r="39" spans="1:16" ht="16.5" customHeight="1">
      <c r="A39" s="43" t="s">
        <v>220</v>
      </c>
      <c r="P39" s="70" t="s">
        <v>409</v>
      </c>
    </row>
    <row r="40" spans="1:16" ht="16.5" customHeight="1">
      <c r="A40" s="630" t="s">
        <v>669</v>
      </c>
      <c r="B40" s="770" t="s">
        <v>670</v>
      </c>
      <c r="C40" s="718"/>
      <c r="D40" s="719"/>
      <c r="E40" s="611" t="s">
        <v>671</v>
      </c>
      <c r="F40" s="612"/>
      <c r="G40" s="612"/>
      <c r="H40" s="612"/>
      <c r="I40" s="612"/>
      <c r="J40" s="613"/>
      <c r="K40" s="770" t="s">
        <v>672</v>
      </c>
      <c r="L40" s="718"/>
      <c r="M40" s="719"/>
      <c r="N40" s="717" t="s">
        <v>673</v>
      </c>
      <c r="O40" s="786"/>
      <c r="P40" s="787"/>
    </row>
    <row r="41" spans="1:16" ht="16.5" customHeight="1">
      <c r="A41" s="631"/>
      <c r="B41" s="723"/>
      <c r="C41" s="724"/>
      <c r="D41" s="725"/>
      <c r="E41" s="620" t="s">
        <v>221</v>
      </c>
      <c r="F41" s="621"/>
      <c r="G41" s="622"/>
      <c r="H41" s="620" t="s">
        <v>703</v>
      </c>
      <c r="I41" s="621"/>
      <c r="J41" s="622"/>
      <c r="K41" s="723"/>
      <c r="L41" s="724"/>
      <c r="M41" s="725"/>
      <c r="N41" s="788"/>
      <c r="O41" s="789"/>
      <c r="P41" s="790"/>
    </row>
    <row r="42" spans="1:16" ht="16.5" customHeight="1">
      <c r="A42" s="632"/>
      <c r="B42" s="233" t="s">
        <v>222</v>
      </c>
      <c r="C42" s="233" t="s">
        <v>570</v>
      </c>
      <c r="D42" s="259" t="s">
        <v>571</v>
      </c>
      <c r="E42" s="233" t="s">
        <v>632</v>
      </c>
      <c r="F42" s="233" t="s">
        <v>566</v>
      </c>
      <c r="G42" s="259" t="s">
        <v>567</v>
      </c>
      <c r="H42" s="233" t="s">
        <v>632</v>
      </c>
      <c r="I42" s="233" t="s">
        <v>566</v>
      </c>
      <c r="J42" s="259" t="s">
        <v>567</v>
      </c>
      <c r="K42" s="233" t="s">
        <v>632</v>
      </c>
      <c r="L42" s="233" t="s">
        <v>566</v>
      </c>
      <c r="M42" s="259" t="s">
        <v>567</v>
      </c>
      <c r="N42" s="233" t="s">
        <v>632</v>
      </c>
      <c r="O42" s="233" t="s">
        <v>566</v>
      </c>
      <c r="P42" s="267" t="s">
        <v>567</v>
      </c>
    </row>
    <row r="43" spans="1:16" ht="18" customHeight="1">
      <c r="A43" s="244" t="s">
        <v>836</v>
      </c>
      <c r="B43" s="74">
        <f>SUM(C43:D43)</f>
        <v>1689</v>
      </c>
      <c r="C43" s="130">
        <f aca="true" t="shared" si="2" ref="C43:D47">SUM(F43,I43,L43,O43)</f>
        <v>858</v>
      </c>
      <c r="D43" s="72">
        <f t="shared" si="2"/>
        <v>831</v>
      </c>
      <c r="E43" s="59">
        <f>SUM(F43:G43)</f>
        <v>1546</v>
      </c>
      <c r="F43" s="74">
        <v>743</v>
      </c>
      <c r="G43" s="81">
        <v>803</v>
      </c>
      <c r="H43" s="59">
        <f>SUM(I43:J43)</f>
        <v>42</v>
      </c>
      <c r="I43" s="74">
        <v>33</v>
      </c>
      <c r="J43" s="81">
        <v>9</v>
      </c>
      <c r="K43" s="59">
        <f>SUM(L43:M43)</f>
        <v>84</v>
      </c>
      <c r="L43" s="74">
        <v>72</v>
      </c>
      <c r="M43" s="81">
        <v>12</v>
      </c>
      <c r="N43" s="59">
        <f>SUM(O43:P43)</f>
        <v>17</v>
      </c>
      <c r="O43" s="74">
        <v>10</v>
      </c>
      <c r="P43" s="64">
        <v>7</v>
      </c>
    </row>
    <row r="44" spans="1:16" ht="18" customHeight="1">
      <c r="A44" s="73">
        <v>20</v>
      </c>
      <c r="B44" s="74">
        <f>SUM(C44:D44)</f>
        <v>1773</v>
      </c>
      <c r="C44" s="63">
        <f t="shared" si="2"/>
        <v>933</v>
      </c>
      <c r="D44" s="72">
        <f t="shared" si="2"/>
        <v>840</v>
      </c>
      <c r="E44" s="59">
        <f>SUM(F44:G44)</f>
        <v>1608</v>
      </c>
      <c r="F44" s="74">
        <v>809</v>
      </c>
      <c r="G44" s="81">
        <v>799</v>
      </c>
      <c r="H44" s="59">
        <f>SUM(I44:J44)</f>
        <v>57</v>
      </c>
      <c r="I44" s="74">
        <v>33</v>
      </c>
      <c r="J44" s="81">
        <v>24</v>
      </c>
      <c r="K44" s="59">
        <f>SUM(L44:M44)</f>
        <v>94</v>
      </c>
      <c r="L44" s="74">
        <v>82</v>
      </c>
      <c r="M44" s="81">
        <v>12</v>
      </c>
      <c r="N44" s="59">
        <f>SUM(O44:P44)</f>
        <v>14</v>
      </c>
      <c r="O44" s="74">
        <v>9</v>
      </c>
      <c r="P44" s="64">
        <v>5</v>
      </c>
    </row>
    <row r="45" spans="1:16" ht="18" customHeight="1">
      <c r="A45" s="73">
        <v>21</v>
      </c>
      <c r="B45" s="74">
        <f>SUM(C45:D45)</f>
        <v>1673</v>
      </c>
      <c r="C45" s="63">
        <f t="shared" si="2"/>
        <v>867</v>
      </c>
      <c r="D45" s="72">
        <f t="shared" si="2"/>
        <v>806</v>
      </c>
      <c r="E45" s="59">
        <f>SUM(F45:G45)</f>
        <v>1514</v>
      </c>
      <c r="F45" s="74">
        <v>745</v>
      </c>
      <c r="G45" s="81">
        <v>769</v>
      </c>
      <c r="H45" s="59">
        <f>SUM(I45:J45)</f>
        <v>51</v>
      </c>
      <c r="I45" s="74">
        <v>32</v>
      </c>
      <c r="J45" s="81">
        <v>19</v>
      </c>
      <c r="K45" s="59">
        <f>SUM(L45:M45)</f>
        <v>91</v>
      </c>
      <c r="L45" s="74">
        <v>77</v>
      </c>
      <c r="M45" s="81">
        <v>14</v>
      </c>
      <c r="N45" s="59">
        <f>SUM(O45:P45)</f>
        <v>17</v>
      </c>
      <c r="O45" s="74">
        <v>13</v>
      </c>
      <c r="P45" s="64">
        <v>4</v>
      </c>
    </row>
    <row r="46" spans="1:16" ht="18" customHeight="1">
      <c r="A46" s="73">
        <v>22</v>
      </c>
      <c r="B46" s="74">
        <f>SUM(C46:D46)</f>
        <v>1828</v>
      </c>
      <c r="C46" s="63">
        <f t="shared" si="2"/>
        <v>919</v>
      </c>
      <c r="D46" s="72">
        <f t="shared" si="2"/>
        <v>909</v>
      </c>
      <c r="E46" s="59">
        <f>SUM(F46:G46)</f>
        <v>1646</v>
      </c>
      <c r="F46" s="74">
        <v>786</v>
      </c>
      <c r="G46" s="81">
        <v>860</v>
      </c>
      <c r="H46" s="59">
        <f>SUM(I46:J46)</f>
        <v>58</v>
      </c>
      <c r="I46" s="74">
        <v>37</v>
      </c>
      <c r="J46" s="81">
        <v>21</v>
      </c>
      <c r="K46" s="59">
        <f>SUM(L46:M46)</f>
        <v>91</v>
      </c>
      <c r="L46" s="74">
        <v>74</v>
      </c>
      <c r="M46" s="81">
        <v>17</v>
      </c>
      <c r="N46" s="59">
        <f>SUM(O46:P46)</f>
        <v>33</v>
      </c>
      <c r="O46" s="74">
        <v>22</v>
      </c>
      <c r="P46" s="64">
        <v>11</v>
      </c>
    </row>
    <row r="47" spans="1:16" ht="18" customHeight="1">
      <c r="A47" s="196">
        <v>23</v>
      </c>
      <c r="B47" s="173">
        <f>SUM(C47:D47)</f>
        <v>1592</v>
      </c>
      <c r="C47" s="205">
        <f t="shared" si="2"/>
        <v>779</v>
      </c>
      <c r="D47" s="212">
        <f t="shared" si="2"/>
        <v>813</v>
      </c>
      <c r="E47" s="253">
        <f>SUM(F47:G47)</f>
        <v>1424</v>
      </c>
      <c r="F47" s="173">
        <v>651</v>
      </c>
      <c r="G47" s="174">
        <v>773</v>
      </c>
      <c r="H47" s="253">
        <f>SUM(I47:J47)</f>
        <v>58</v>
      </c>
      <c r="I47" s="173">
        <v>35</v>
      </c>
      <c r="J47" s="174">
        <v>23</v>
      </c>
      <c r="K47" s="253">
        <f>SUM(L47:M47)</f>
        <v>82</v>
      </c>
      <c r="L47" s="173">
        <v>74</v>
      </c>
      <c r="M47" s="174">
        <v>8</v>
      </c>
      <c r="N47" s="253">
        <f>SUM(O47:P47)</f>
        <v>28</v>
      </c>
      <c r="O47" s="173">
        <v>19</v>
      </c>
      <c r="P47" s="175">
        <v>9</v>
      </c>
    </row>
    <row r="48" spans="1:16" ht="16.5" customHeight="1">
      <c r="A48" s="304"/>
      <c r="B48" s="94"/>
      <c r="C48" s="94"/>
      <c r="D48" s="94"/>
      <c r="E48" s="107"/>
      <c r="F48" s="94"/>
      <c r="G48" s="94"/>
      <c r="H48" s="107"/>
      <c r="I48" s="94"/>
      <c r="J48" s="94"/>
      <c r="K48" s="107"/>
      <c r="L48" s="94"/>
      <c r="M48" s="94"/>
      <c r="N48" s="107"/>
      <c r="O48" s="94"/>
      <c r="P48" s="94"/>
    </row>
    <row r="49" spans="1:16" ht="16.5" customHeight="1">
      <c r="A49" s="304"/>
      <c r="B49" s="94"/>
      <c r="C49" s="94"/>
      <c r="D49" s="94"/>
      <c r="E49" s="107"/>
      <c r="F49" s="94"/>
      <c r="G49" s="94"/>
      <c r="H49" s="107"/>
      <c r="I49" s="94"/>
      <c r="J49" s="94"/>
      <c r="K49" s="107"/>
      <c r="L49" s="94"/>
      <c r="M49" s="94"/>
      <c r="N49" s="107"/>
      <c r="O49" s="94"/>
      <c r="P49" s="94"/>
    </row>
    <row r="50" spans="1:31" ht="18" customHeight="1">
      <c r="A50" s="43" t="s">
        <v>223</v>
      </c>
      <c r="AE50" s="70" t="s">
        <v>164</v>
      </c>
    </row>
    <row r="51" spans="1:31" ht="16.5" customHeight="1">
      <c r="A51" s="630" t="s">
        <v>669</v>
      </c>
      <c r="B51" s="611" t="s">
        <v>677</v>
      </c>
      <c r="C51" s="612"/>
      <c r="D51" s="612"/>
      <c r="E51" s="612"/>
      <c r="F51" s="612"/>
      <c r="G51" s="612"/>
      <c r="H51" s="613"/>
      <c r="I51" s="611" t="s">
        <v>224</v>
      </c>
      <c r="J51" s="612"/>
      <c r="K51" s="612"/>
      <c r="L51" s="612"/>
      <c r="M51" s="612"/>
      <c r="N51" s="612"/>
      <c r="O51" s="613"/>
      <c r="P51" s="611" t="s">
        <v>225</v>
      </c>
      <c r="Q51" s="612"/>
      <c r="R51" s="612"/>
      <c r="S51" s="612"/>
      <c r="T51" s="612"/>
      <c r="U51" s="612"/>
      <c r="V51" s="613"/>
      <c r="W51" s="611" t="s">
        <v>226</v>
      </c>
      <c r="X51" s="612"/>
      <c r="Y51" s="612"/>
      <c r="Z51" s="612"/>
      <c r="AA51" s="612"/>
      <c r="AB51" s="612"/>
      <c r="AC51" s="613"/>
      <c r="AD51" s="594" t="s">
        <v>460</v>
      </c>
      <c r="AE51" s="596"/>
    </row>
    <row r="52" spans="1:31" ht="16.5" customHeight="1">
      <c r="A52" s="631"/>
      <c r="B52" s="629" t="s">
        <v>742</v>
      </c>
      <c r="C52" s="760" t="s">
        <v>201</v>
      </c>
      <c r="D52" s="728" t="s">
        <v>489</v>
      </c>
      <c r="E52" s="729" t="s">
        <v>674</v>
      </c>
      <c r="F52" s="730"/>
      <c r="G52" s="729" t="s">
        <v>675</v>
      </c>
      <c r="H52" s="730"/>
      <c r="I52" s="629" t="s">
        <v>632</v>
      </c>
      <c r="J52" s="760" t="s">
        <v>566</v>
      </c>
      <c r="K52" s="728" t="s">
        <v>489</v>
      </c>
      <c r="L52" s="729" t="s">
        <v>674</v>
      </c>
      <c r="M52" s="730"/>
      <c r="N52" s="729" t="s">
        <v>675</v>
      </c>
      <c r="O52" s="730"/>
      <c r="P52" s="629" t="s">
        <v>632</v>
      </c>
      <c r="Q52" s="760" t="s">
        <v>566</v>
      </c>
      <c r="R52" s="728" t="s">
        <v>489</v>
      </c>
      <c r="S52" s="729" t="s">
        <v>674</v>
      </c>
      <c r="T52" s="730"/>
      <c r="U52" s="729" t="s">
        <v>675</v>
      </c>
      <c r="V52" s="730"/>
      <c r="W52" s="629" t="s">
        <v>632</v>
      </c>
      <c r="X52" s="760" t="s">
        <v>566</v>
      </c>
      <c r="Y52" s="728" t="s">
        <v>489</v>
      </c>
      <c r="Z52" s="729" t="s">
        <v>674</v>
      </c>
      <c r="AA52" s="730"/>
      <c r="AB52" s="729" t="s">
        <v>675</v>
      </c>
      <c r="AC52" s="730"/>
      <c r="AD52" s="734"/>
      <c r="AE52" s="735"/>
    </row>
    <row r="53" spans="1:31" ht="16.5" customHeight="1">
      <c r="A53" s="632"/>
      <c r="B53" s="629"/>
      <c r="C53" s="760"/>
      <c r="D53" s="728"/>
      <c r="E53" s="266" t="s">
        <v>578</v>
      </c>
      <c r="F53" s="267" t="s">
        <v>489</v>
      </c>
      <c r="G53" s="266" t="s">
        <v>488</v>
      </c>
      <c r="H53" s="267" t="s">
        <v>489</v>
      </c>
      <c r="I53" s="629"/>
      <c r="J53" s="760"/>
      <c r="K53" s="728"/>
      <c r="L53" s="266" t="s">
        <v>488</v>
      </c>
      <c r="M53" s="267" t="s">
        <v>489</v>
      </c>
      <c r="N53" s="266" t="s">
        <v>488</v>
      </c>
      <c r="O53" s="267" t="s">
        <v>489</v>
      </c>
      <c r="P53" s="629"/>
      <c r="Q53" s="760"/>
      <c r="R53" s="728"/>
      <c r="S53" s="266" t="s">
        <v>488</v>
      </c>
      <c r="T53" s="267" t="s">
        <v>489</v>
      </c>
      <c r="U53" s="266" t="s">
        <v>488</v>
      </c>
      <c r="V53" s="267" t="s">
        <v>489</v>
      </c>
      <c r="W53" s="629"/>
      <c r="X53" s="760"/>
      <c r="Y53" s="728"/>
      <c r="Z53" s="266" t="s">
        <v>488</v>
      </c>
      <c r="AA53" s="267" t="s">
        <v>489</v>
      </c>
      <c r="AB53" s="266" t="s">
        <v>488</v>
      </c>
      <c r="AC53" s="267" t="s">
        <v>489</v>
      </c>
      <c r="AD53" s="597"/>
      <c r="AE53" s="599"/>
    </row>
    <row r="54" spans="1:31" ht="18" customHeight="1">
      <c r="A54" s="244" t="s">
        <v>836</v>
      </c>
      <c r="B54" s="65">
        <f>SUM(C54:D54)</f>
        <v>3</v>
      </c>
      <c r="C54" s="74">
        <f aca="true" t="shared" si="3" ref="C54:D58">SUM(E54,G54)</f>
        <v>2</v>
      </c>
      <c r="D54" s="64">
        <f t="shared" si="3"/>
        <v>1</v>
      </c>
      <c r="E54" s="78">
        <f aca="true" t="shared" si="4" ref="E54:H58">SUM(L54,S54,Z54,E64)</f>
        <v>2</v>
      </c>
      <c r="F54" s="87">
        <f t="shared" si="4"/>
        <v>1</v>
      </c>
      <c r="G54" s="78">
        <f t="shared" si="4"/>
        <v>0</v>
      </c>
      <c r="H54" s="78">
        <f t="shared" si="4"/>
        <v>0</v>
      </c>
      <c r="I54" s="65">
        <f>SUM(J54:K54)</f>
        <v>0</v>
      </c>
      <c r="J54" s="74">
        <f aca="true" t="shared" si="5" ref="J54:K58">SUM(L54,N54)</f>
        <v>0</v>
      </c>
      <c r="K54" s="64">
        <f t="shared" si="5"/>
        <v>0</v>
      </c>
      <c r="L54" s="78">
        <v>0</v>
      </c>
      <c r="M54" s="64">
        <v>0</v>
      </c>
      <c r="N54" s="63">
        <v>0</v>
      </c>
      <c r="O54" s="81">
        <v>0</v>
      </c>
      <c r="P54" s="65">
        <f>SUM(Q54:R54)</f>
        <v>3</v>
      </c>
      <c r="Q54" s="74">
        <f aca="true" t="shared" si="6" ref="Q54:R58">SUM(S54,U54)</f>
        <v>2</v>
      </c>
      <c r="R54" s="64">
        <f t="shared" si="6"/>
        <v>1</v>
      </c>
      <c r="S54" s="78">
        <v>2</v>
      </c>
      <c r="T54" s="64">
        <v>1</v>
      </c>
      <c r="U54" s="63">
        <v>0</v>
      </c>
      <c r="V54" s="81">
        <v>0</v>
      </c>
      <c r="W54" s="65">
        <f>SUM(X54:Y54)</f>
        <v>0</v>
      </c>
      <c r="X54" s="74">
        <f aca="true" t="shared" si="7" ref="X54:Y58">SUM(Z54,AB54)</f>
        <v>0</v>
      </c>
      <c r="Y54" s="64">
        <f t="shared" si="7"/>
        <v>0</v>
      </c>
      <c r="Z54" s="63">
        <v>0</v>
      </c>
      <c r="AA54" s="64">
        <v>0</v>
      </c>
      <c r="AB54" s="63">
        <v>0</v>
      </c>
      <c r="AC54" s="64">
        <v>0</v>
      </c>
      <c r="AD54" s="594" t="s">
        <v>836</v>
      </c>
      <c r="AE54" s="596"/>
    </row>
    <row r="55" spans="1:31" ht="18" customHeight="1">
      <c r="A55" s="73">
        <v>20</v>
      </c>
      <c r="B55" s="65">
        <f>SUM(C55:D55)</f>
        <v>3</v>
      </c>
      <c r="C55" s="74">
        <f t="shared" si="3"/>
        <v>3</v>
      </c>
      <c r="D55" s="64">
        <f t="shared" si="3"/>
        <v>0</v>
      </c>
      <c r="E55" s="63">
        <f t="shared" si="4"/>
        <v>3</v>
      </c>
      <c r="F55" s="64">
        <f t="shared" si="4"/>
        <v>0</v>
      </c>
      <c r="G55" s="78">
        <f t="shared" si="4"/>
        <v>0</v>
      </c>
      <c r="H55" s="76">
        <f t="shared" si="4"/>
        <v>0</v>
      </c>
      <c r="I55" s="65">
        <f>SUM(J55:K55)</f>
        <v>0</v>
      </c>
      <c r="J55" s="74">
        <f t="shared" si="5"/>
        <v>0</v>
      </c>
      <c r="K55" s="64">
        <f t="shared" si="5"/>
        <v>0</v>
      </c>
      <c r="L55" s="78">
        <v>0</v>
      </c>
      <c r="M55" s="64">
        <v>0</v>
      </c>
      <c r="N55" s="63">
        <v>0</v>
      </c>
      <c r="O55" s="81">
        <v>0</v>
      </c>
      <c r="P55" s="65">
        <f>SUM(Q55:R55)</f>
        <v>0</v>
      </c>
      <c r="Q55" s="74">
        <f t="shared" si="6"/>
        <v>0</v>
      </c>
      <c r="R55" s="64">
        <f t="shared" si="6"/>
        <v>0</v>
      </c>
      <c r="S55" s="78">
        <v>0</v>
      </c>
      <c r="T55" s="64">
        <v>0</v>
      </c>
      <c r="U55" s="63">
        <v>0</v>
      </c>
      <c r="V55" s="81">
        <v>0</v>
      </c>
      <c r="W55" s="65">
        <f>SUM(X55:Y55)</f>
        <v>2</v>
      </c>
      <c r="X55" s="74">
        <f t="shared" si="7"/>
        <v>2</v>
      </c>
      <c r="Y55" s="64">
        <f t="shared" si="7"/>
        <v>0</v>
      </c>
      <c r="Z55" s="63">
        <v>2</v>
      </c>
      <c r="AA55" s="64">
        <v>0</v>
      </c>
      <c r="AB55" s="63">
        <v>0</v>
      </c>
      <c r="AC55" s="64">
        <v>0</v>
      </c>
      <c r="AD55" s="734">
        <v>20</v>
      </c>
      <c r="AE55" s="735"/>
    </row>
    <row r="56" spans="1:31" ht="18" customHeight="1">
      <c r="A56" s="73">
        <v>21</v>
      </c>
      <c r="B56" s="65">
        <f>SUM(C56:D56)</f>
        <v>3</v>
      </c>
      <c r="C56" s="74">
        <f t="shared" si="3"/>
        <v>3</v>
      </c>
      <c r="D56" s="64">
        <f t="shared" si="3"/>
        <v>0</v>
      </c>
      <c r="E56" s="63">
        <f t="shared" si="4"/>
        <v>3</v>
      </c>
      <c r="F56" s="64">
        <f t="shared" si="4"/>
        <v>0</v>
      </c>
      <c r="G56" s="78">
        <f t="shared" si="4"/>
        <v>0</v>
      </c>
      <c r="H56" s="76">
        <f t="shared" si="4"/>
        <v>0</v>
      </c>
      <c r="I56" s="65">
        <f>SUM(J56:K56)</f>
        <v>1</v>
      </c>
      <c r="J56" s="74">
        <f t="shared" si="5"/>
        <v>1</v>
      </c>
      <c r="K56" s="64">
        <f t="shared" si="5"/>
        <v>0</v>
      </c>
      <c r="L56" s="78">
        <v>1</v>
      </c>
      <c r="M56" s="64">
        <v>0</v>
      </c>
      <c r="N56" s="63">
        <v>0</v>
      </c>
      <c r="O56" s="81">
        <v>0</v>
      </c>
      <c r="P56" s="65">
        <f>SUM(Q56:R56)</f>
        <v>1</v>
      </c>
      <c r="Q56" s="74">
        <f t="shared" si="6"/>
        <v>1</v>
      </c>
      <c r="R56" s="64">
        <f t="shared" si="6"/>
        <v>0</v>
      </c>
      <c r="S56" s="78">
        <v>1</v>
      </c>
      <c r="T56" s="64">
        <v>0</v>
      </c>
      <c r="U56" s="63">
        <v>0</v>
      </c>
      <c r="V56" s="81">
        <v>0</v>
      </c>
      <c r="W56" s="65">
        <f>SUM(X56:Y56)</f>
        <v>1</v>
      </c>
      <c r="X56" s="74">
        <f t="shared" si="7"/>
        <v>1</v>
      </c>
      <c r="Y56" s="64">
        <f t="shared" si="7"/>
        <v>0</v>
      </c>
      <c r="Z56" s="63">
        <v>1</v>
      </c>
      <c r="AA56" s="64">
        <v>0</v>
      </c>
      <c r="AB56" s="63">
        <v>0</v>
      </c>
      <c r="AC56" s="64">
        <v>0</v>
      </c>
      <c r="AD56" s="734">
        <v>21</v>
      </c>
      <c r="AE56" s="735"/>
    </row>
    <row r="57" spans="1:31" ht="18" customHeight="1">
      <c r="A57" s="73">
        <v>22</v>
      </c>
      <c r="B57" s="65">
        <f>SUM(C57:D57)</f>
        <v>4</v>
      </c>
      <c r="C57" s="74">
        <f t="shared" si="3"/>
        <v>3</v>
      </c>
      <c r="D57" s="64">
        <f t="shared" si="3"/>
        <v>1</v>
      </c>
      <c r="E57" s="63">
        <f t="shared" si="4"/>
        <v>2</v>
      </c>
      <c r="F57" s="64">
        <f t="shared" si="4"/>
        <v>0</v>
      </c>
      <c r="G57" s="78">
        <f t="shared" si="4"/>
        <v>1</v>
      </c>
      <c r="H57" s="76">
        <f t="shared" si="4"/>
        <v>1</v>
      </c>
      <c r="I57" s="65">
        <f>SUM(J57:K57)</f>
        <v>0</v>
      </c>
      <c r="J57" s="74">
        <f t="shared" si="5"/>
        <v>0</v>
      </c>
      <c r="K57" s="64">
        <f t="shared" si="5"/>
        <v>0</v>
      </c>
      <c r="L57" s="78">
        <v>0</v>
      </c>
      <c r="M57" s="64">
        <v>0</v>
      </c>
      <c r="N57" s="63">
        <v>0</v>
      </c>
      <c r="O57" s="81">
        <v>0</v>
      </c>
      <c r="P57" s="65">
        <f>SUM(Q57:R57)</f>
        <v>0</v>
      </c>
      <c r="Q57" s="74">
        <f t="shared" si="6"/>
        <v>0</v>
      </c>
      <c r="R57" s="64">
        <f t="shared" si="6"/>
        <v>0</v>
      </c>
      <c r="S57" s="78">
        <v>0</v>
      </c>
      <c r="T57" s="64">
        <v>0</v>
      </c>
      <c r="U57" s="63">
        <v>0</v>
      </c>
      <c r="V57" s="81">
        <v>0</v>
      </c>
      <c r="W57" s="65">
        <f>SUM(X57:Y57)</f>
        <v>4</v>
      </c>
      <c r="X57" s="74">
        <f t="shared" si="7"/>
        <v>3</v>
      </c>
      <c r="Y57" s="64">
        <f t="shared" si="7"/>
        <v>1</v>
      </c>
      <c r="Z57" s="63">
        <v>2</v>
      </c>
      <c r="AA57" s="64">
        <v>0</v>
      </c>
      <c r="AB57" s="63">
        <v>1</v>
      </c>
      <c r="AC57" s="64">
        <v>1</v>
      </c>
      <c r="AD57" s="734">
        <v>22</v>
      </c>
      <c r="AE57" s="735"/>
    </row>
    <row r="58" spans="1:31" s="53" customFormat="1" ht="18" customHeight="1">
      <c r="A58" s="196">
        <v>23</v>
      </c>
      <c r="B58" s="218">
        <f>SUM(C58:D58)</f>
        <v>3</v>
      </c>
      <c r="C58" s="173">
        <f t="shared" si="3"/>
        <v>2</v>
      </c>
      <c r="D58" s="175">
        <f t="shared" si="3"/>
        <v>1</v>
      </c>
      <c r="E58" s="205">
        <f t="shared" si="4"/>
        <v>2</v>
      </c>
      <c r="F58" s="175">
        <f t="shared" si="4"/>
        <v>1</v>
      </c>
      <c r="G58" s="209">
        <f t="shared" si="4"/>
        <v>0</v>
      </c>
      <c r="H58" s="219">
        <f t="shared" si="4"/>
        <v>0</v>
      </c>
      <c r="I58" s="218">
        <f>SUM(J58:K58)</f>
        <v>1</v>
      </c>
      <c r="J58" s="173">
        <f t="shared" si="5"/>
        <v>1</v>
      </c>
      <c r="K58" s="175">
        <f t="shared" si="5"/>
        <v>0</v>
      </c>
      <c r="L58" s="209">
        <v>1</v>
      </c>
      <c r="M58" s="175">
        <v>0</v>
      </c>
      <c r="N58" s="205">
        <v>0</v>
      </c>
      <c r="O58" s="174">
        <v>0</v>
      </c>
      <c r="P58" s="218">
        <f>SUM(Q58:R58)</f>
        <v>1</v>
      </c>
      <c r="Q58" s="173">
        <f t="shared" si="6"/>
        <v>1</v>
      </c>
      <c r="R58" s="175">
        <f t="shared" si="6"/>
        <v>0</v>
      </c>
      <c r="S58" s="209">
        <v>1</v>
      </c>
      <c r="T58" s="175">
        <v>0</v>
      </c>
      <c r="U58" s="205">
        <v>0</v>
      </c>
      <c r="V58" s="174">
        <v>0</v>
      </c>
      <c r="W58" s="218">
        <f>SUM(X58:Y58)</f>
        <v>1</v>
      </c>
      <c r="X58" s="173">
        <f t="shared" si="7"/>
        <v>0</v>
      </c>
      <c r="Y58" s="175">
        <f t="shared" si="7"/>
        <v>1</v>
      </c>
      <c r="Z58" s="205">
        <v>0</v>
      </c>
      <c r="AA58" s="175">
        <v>1</v>
      </c>
      <c r="AB58" s="205">
        <v>0</v>
      </c>
      <c r="AC58" s="175">
        <v>0</v>
      </c>
      <c r="AD58" s="732">
        <v>23</v>
      </c>
      <c r="AE58" s="733"/>
    </row>
    <row r="59" ht="16.5" customHeight="1"/>
    <row r="60" spans="1:8" ht="16.5" customHeight="1">
      <c r="A60" s="60" t="s">
        <v>678</v>
      </c>
      <c r="H60" s="70" t="s">
        <v>409</v>
      </c>
    </row>
    <row r="61" spans="1:10" ht="16.5" customHeight="1">
      <c r="A61" s="630" t="s">
        <v>669</v>
      </c>
      <c r="B61" s="611" t="s">
        <v>679</v>
      </c>
      <c r="C61" s="612"/>
      <c r="D61" s="612"/>
      <c r="E61" s="612"/>
      <c r="F61" s="612"/>
      <c r="G61" s="612"/>
      <c r="H61" s="613"/>
      <c r="J61" s="43" t="s">
        <v>227</v>
      </c>
    </row>
    <row r="62" spans="1:8" ht="16.5" customHeight="1">
      <c r="A62" s="631"/>
      <c r="B62" s="629" t="s">
        <v>632</v>
      </c>
      <c r="C62" s="760" t="s">
        <v>566</v>
      </c>
      <c r="D62" s="728" t="s">
        <v>489</v>
      </c>
      <c r="E62" s="729" t="s">
        <v>674</v>
      </c>
      <c r="F62" s="730"/>
      <c r="G62" s="729" t="s">
        <v>675</v>
      </c>
      <c r="H62" s="730"/>
    </row>
    <row r="63" spans="1:8" ht="16.5" customHeight="1">
      <c r="A63" s="632"/>
      <c r="B63" s="629"/>
      <c r="C63" s="760"/>
      <c r="D63" s="728"/>
      <c r="E63" s="266" t="s">
        <v>578</v>
      </c>
      <c r="F63" s="267" t="s">
        <v>489</v>
      </c>
      <c r="G63" s="266" t="s">
        <v>488</v>
      </c>
      <c r="H63" s="267" t="s">
        <v>489</v>
      </c>
    </row>
    <row r="64" spans="1:21" ht="18" customHeight="1">
      <c r="A64" s="244" t="s">
        <v>836</v>
      </c>
      <c r="B64" s="65">
        <f>SUM(C64:D64)</f>
        <v>0</v>
      </c>
      <c r="C64" s="74">
        <f aca="true" t="shared" si="8" ref="C64:D68">SUM(E64,G64)</f>
        <v>0</v>
      </c>
      <c r="D64" s="64">
        <f t="shared" si="8"/>
        <v>0</v>
      </c>
      <c r="E64" s="78">
        <v>0</v>
      </c>
      <c r="F64" s="64">
        <v>0</v>
      </c>
      <c r="G64" s="63">
        <v>0</v>
      </c>
      <c r="H64" s="64">
        <v>0</v>
      </c>
      <c r="T64" s="307"/>
      <c r="U64" s="307"/>
    </row>
    <row r="65" spans="1:21" ht="18" customHeight="1">
      <c r="A65" s="73">
        <v>20</v>
      </c>
      <c r="B65" s="65">
        <f>SUM(C65:D65)</f>
        <v>1</v>
      </c>
      <c r="C65" s="74">
        <f t="shared" si="8"/>
        <v>1</v>
      </c>
      <c r="D65" s="64">
        <f t="shared" si="8"/>
        <v>0</v>
      </c>
      <c r="E65" s="78">
        <v>1</v>
      </c>
      <c r="F65" s="64">
        <v>0</v>
      </c>
      <c r="G65" s="63">
        <v>0</v>
      </c>
      <c r="H65" s="64">
        <v>0</v>
      </c>
      <c r="T65" s="307"/>
      <c r="U65" s="307"/>
    </row>
    <row r="66" spans="1:21" ht="18" customHeight="1">
      <c r="A66" s="73">
        <v>21</v>
      </c>
      <c r="B66" s="65">
        <f>SUM(C66:D66)</f>
        <v>0</v>
      </c>
      <c r="C66" s="74">
        <f t="shared" si="8"/>
        <v>0</v>
      </c>
      <c r="D66" s="64">
        <f t="shared" si="8"/>
        <v>0</v>
      </c>
      <c r="E66" s="78">
        <v>0</v>
      </c>
      <c r="F66" s="64">
        <v>0</v>
      </c>
      <c r="G66" s="63">
        <v>0</v>
      </c>
      <c r="H66" s="64">
        <v>0</v>
      </c>
      <c r="T66" s="307"/>
      <c r="U66" s="307"/>
    </row>
    <row r="67" spans="1:21" ht="18" customHeight="1">
      <c r="A67" s="73">
        <v>22</v>
      </c>
      <c r="B67" s="65">
        <f>SUM(C67:D67)</f>
        <v>0</v>
      </c>
      <c r="C67" s="74">
        <f t="shared" si="8"/>
        <v>0</v>
      </c>
      <c r="D67" s="64">
        <f t="shared" si="8"/>
        <v>0</v>
      </c>
      <c r="E67" s="78">
        <v>0</v>
      </c>
      <c r="F67" s="64">
        <v>0</v>
      </c>
      <c r="G67" s="63">
        <v>0</v>
      </c>
      <c r="H67" s="64">
        <v>0</v>
      </c>
      <c r="T67" s="307"/>
      <c r="U67" s="307"/>
    </row>
    <row r="68" spans="1:8" ht="18" customHeight="1">
      <c r="A68" s="196">
        <v>23</v>
      </c>
      <c r="B68" s="218">
        <f>SUM(C68:D68)</f>
        <v>0</v>
      </c>
      <c r="C68" s="173">
        <f t="shared" si="8"/>
        <v>0</v>
      </c>
      <c r="D68" s="175">
        <f t="shared" si="8"/>
        <v>0</v>
      </c>
      <c r="E68" s="209">
        <v>0</v>
      </c>
      <c r="F68" s="175">
        <v>0</v>
      </c>
      <c r="G68" s="205">
        <v>0</v>
      </c>
      <c r="H68" s="175">
        <v>0</v>
      </c>
    </row>
    <row r="69" ht="16.5" customHeight="1">
      <c r="A69" s="53" t="s">
        <v>228</v>
      </c>
    </row>
    <row r="70" spans="1:13" ht="16.5" customHeight="1">
      <c r="A70" s="72" t="s">
        <v>10</v>
      </c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</row>
    <row r="71" spans="1:16" ht="16.5" customHeight="1">
      <c r="A71" s="53"/>
      <c r="B71" s="712" t="s">
        <v>561</v>
      </c>
      <c r="C71" s="713"/>
      <c r="D71" s="308" t="s">
        <v>559</v>
      </c>
      <c r="E71" s="309"/>
      <c r="F71" s="309"/>
      <c r="G71" s="309"/>
      <c r="H71" s="309"/>
      <c r="I71" s="308"/>
      <c r="J71" s="308"/>
      <c r="K71" s="308"/>
      <c r="L71" s="308"/>
      <c r="M71" s="308"/>
      <c r="N71" s="308"/>
      <c r="O71" s="310"/>
      <c r="P71" s="53"/>
    </row>
    <row r="72" spans="2:16" ht="16.5" customHeight="1">
      <c r="B72" s="726" t="s">
        <v>562</v>
      </c>
      <c r="C72" s="727"/>
      <c r="D72" s="311" t="s">
        <v>510</v>
      </c>
      <c r="E72" s="312"/>
      <c r="F72" s="312"/>
      <c r="G72" s="312"/>
      <c r="H72" s="312"/>
      <c r="I72" s="311"/>
      <c r="J72" s="311"/>
      <c r="K72" s="311"/>
      <c r="L72" s="311"/>
      <c r="M72" s="311"/>
      <c r="N72" s="311"/>
      <c r="O72" s="313"/>
      <c r="P72" s="53"/>
    </row>
    <row r="73" spans="2:16" ht="16.5" customHeight="1">
      <c r="B73" s="796" t="s">
        <v>563</v>
      </c>
      <c r="C73" s="797"/>
      <c r="D73" s="314" t="s">
        <v>511</v>
      </c>
      <c r="E73" s="315"/>
      <c r="F73" s="315"/>
      <c r="G73" s="315"/>
      <c r="H73" s="315"/>
      <c r="I73" s="315"/>
      <c r="J73" s="315"/>
      <c r="K73" s="315"/>
      <c r="L73" s="315"/>
      <c r="M73" s="315"/>
      <c r="N73" s="315"/>
      <c r="O73" s="316"/>
      <c r="P73" s="53"/>
    </row>
    <row r="74" spans="2:16" ht="16.5" customHeight="1">
      <c r="B74" s="317"/>
      <c r="C74" s="106"/>
      <c r="D74" s="231" t="s">
        <v>564</v>
      </c>
      <c r="E74" s="263"/>
      <c r="F74" s="263"/>
      <c r="G74" s="263"/>
      <c r="H74" s="263"/>
      <c r="I74" s="263"/>
      <c r="J74" s="263"/>
      <c r="K74" s="263"/>
      <c r="L74" s="263"/>
      <c r="M74" s="263"/>
      <c r="N74" s="263"/>
      <c r="O74" s="106"/>
      <c r="P74" s="53"/>
    </row>
    <row r="75" spans="2:16" ht="16.5" customHeight="1">
      <c r="B75" s="317"/>
      <c r="C75" s="106"/>
      <c r="D75" s="231" t="s">
        <v>565</v>
      </c>
      <c r="E75" s="263"/>
      <c r="F75" s="263"/>
      <c r="G75" s="263"/>
      <c r="H75" s="263"/>
      <c r="I75" s="263"/>
      <c r="J75" s="263"/>
      <c r="K75" s="263"/>
      <c r="L75" s="263"/>
      <c r="M75" s="263"/>
      <c r="N75" s="263"/>
      <c r="O75" s="106"/>
      <c r="P75" s="53"/>
    </row>
    <row r="76" spans="2:16" ht="16.5" customHeight="1">
      <c r="B76" s="318"/>
      <c r="C76" s="319"/>
      <c r="D76" s="320" t="s">
        <v>509</v>
      </c>
      <c r="E76" s="321"/>
      <c r="F76" s="321"/>
      <c r="G76" s="321"/>
      <c r="H76" s="321"/>
      <c r="I76" s="321"/>
      <c r="J76" s="321"/>
      <c r="K76" s="321"/>
      <c r="L76" s="321"/>
      <c r="M76" s="321"/>
      <c r="N76" s="321"/>
      <c r="O76" s="319"/>
      <c r="P76" s="53"/>
    </row>
    <row r="77" spans="2:16" ht="16.5" customHeight="1">
      <c r="B77" s="710" t="s">
        <v>508</v>
      </c>
      <c r="C77" s="711"/>
      <c r="D77" s="322" t="s">
        <v>560</v>
      </c>
      <c r="E77" s="323"/>
      <c r="F77" s="323"/>
      <c r="G77" s="323"/>
      <c r="H77" s="323"/>
      <c r="I77" s="322"/>
      <c r="J77" s="322"/>
      <c r="K77" s="322"/>
      <c r="L77" s="322"/>
      <c r="M77" s="322"/>
      <c r="N77" s="322"/>
      <c r="O77" s="324"/>
      <c r="P77" s="53"/>
    </row>
    <row r="78" spans="3:16" ht="16.5" customHeight="1">
      <c r="C78" s="325"/>
      <c r="D78" s="325"/>
      <c r="E78" s="53"/>
      <c r="F78" s="326"/>
      <c r="G78" s="326"/>
      <c r="H78" s="326"/>
      <c r="I78" s="326"/>
      <c r="J78" s="53"/>
      <c r="K78" s="53"/>
      <c r="L78" s="53"/>
      <c r="P78" s="53"/>
    </row>
    <row r="79" ht="16.5" customHeight="1">
      <c r="AP79" s="327"/>
    </row>
    <row r="80" spans="1:21" ht="16.5" customHeight="1">
      <c r="A80" s="43" t="s">
        <v>229</v>
      </c>
      <c r="U80" s="70" t="s">
        <v>230</v>
      </c>
    </row>
    <row r="81" spans="1:21" ht="10.5" customHeight="1">
      <c r="A81" s="625" t="s">
        <v>669</v>
      </c>
      <c r="B81" s="717" t="s">
        <v>682</v>
      </c>
      <c r="C81" s="718"/>
      <c r="D81" s="719"/>
      <c r="E81" s="717" t="s">
        <v>683</v>
      </c>
      <c r="F81" s="718"/>
      <c r="G81" s="719"/>
      <c r="H81" s="770" t="s">
        <v>684</v>
      </c>
      <c r="I81" s="718"/>
      <c r="J81" s="719"/>
      <c r="K81" s="717" t="s">
        <v>231</v>
      </c>
      <c r="L81" s="787"/>
      <c r="M81" s="620" t="s">
        <v>608</v>
      </c>
      <c r="N81" s="621"/>
      <c r="O81" s="621"/>
      <c r="P81" s="621"/>
      <c r="Q81" s="621"/>
      <c r="R81" s="621"/>
      <c r="S81" s="622"/>
      <c r="T81" s="594" t="s">
        <v>460</v>
      </c>
      <c r="U81" s="596"/>
    </row>
    <row r="82" spans="1:21" ht="10.5" customHeight="1">
      <c r="A82" s="594"/>
      <c r="B82" s="720"/>
      <c r="C82" s="721"/>
      <c r="D82" s="722"/>
      <c r="E82" s="720"/>
      <c r="F82" s="721"/>
      <c r="G82" s="722"/>
      <c r="H82" s="731"/>
      <c r="I82" s="721"/>
      <c r="J82" s="722"/>
      <c r="K82" s="720"/>
      <c r="L82" s="793"/>
      <c r="M82" s="620" t="s">
        <v>609</v>
      </c>
      <c r="N82" s="621"/>
      <c r="O82" s="621"/>
      <c r="P82" s="622"/>
      <c r="Q82" s="729" t="s">
        <v>685</v>
      </c>
      <c r="R82" s="785"/>
      <c r="S82" s="730"/>
      <c r="T82" s="734"/>
      <c r="U82" s="735"/>
    </row>
    <row r="83" spans="1:21" ht="10.5" customHeight="1">
      <c r="A83" s="594"/>
      <c r="B83" s="723"/>
      <c r="C83" s="724"/>
      <c r="D83" s="725"/>
      <c r="E83" s="723"/>
      <c r="F83" s="724"/>
      <c r="G83" s="725"/>
      <c r="H83" s="723"/>
      <c r="I83" s="724"/>
      <c r="J83" s="725"/>
      <c r="K83" s="720"/>
      <c r="L83" s="793"/>
      <c r="M83" s="591" t="s">
        <v>491</v>
      </c>
      <c r="N83" s="591" t="s">
        <v>492</v>
      </c>
      <c r="O83" s="591" t="s">
        <v>493</v>
      </c>
      <c r="P83" s="628" t="s">
        <v>436</v>
      </c>
      <c r="Q83" s="591" t="s">
        <v>492</v>
      </c>
      <c r="R83" s="591" t="s">
        <v>493</v>
      </c>
      <c r="S83" s="628" t="s">
        <v>232</v>
      </c>
      <c r="T83" s="734"/>
      <c r="U83" s="735"/>
    </row>
    <row r="84" spans="1:21" ht="16.5" customHeight="1">
      <c r="A84" s="594"/>
      <c r="B84" s="233" t="s">
        <v>632</v>
      </c>
      <c r="C84" s="233" t="s">
        <v>566</v>
      </c>
      <c r="D84" s="259" t="s">
        <v>567</v>
      </c>
      <c r="E84" s="233" t="s">
        <v>632</v>
      </c>
      <c r="F84" s="233" t="s">
        <v>566</v>
      </c>
      <c r="G84" s="259" t="s">
        <v>567</v>
      </c>
      <c r="H84" s="233" t="s">
        <v>632</v>
      </c>
      <c r="I84" s="233" t="s">
        <v>566</v>
      </c>
      <c r="J84" s="259" t="s">
        <v>567</v>
      </c>
      <c r="K84" s="788"/>
      <c r="L84" s="790"/>
      <c r="M84" s="593"/>
      <c r="N84" s="593"/>
      <c r="O84" s="593"/>
      <c r="P84" s="624"/>
      <c r="Q84" s="593"/>
      <c r="R84" s="593"/>
      <c r="S84" s="624"/>
      <c r="T84" s="597"/>
      <c r="U84" s="599"/>
    </row>
    <row r="85" spans="1:21" ht="18" customHeight="1">
      <c r="A85" s="244" t="s">
        <v>836</v>
      </c>
      <c r="B85" s="300">
        <f aca="true" t="shared" si="9" ref="B85:D89">ROUND(B43/B6*100,1)</f>
        <v>98.3</v>
      </c>
      <c r="C85" s="300">
        <f t="shared" si="9"/>
        <v>98.6</v>
      </c>
      <c r="D85" s="301">
        <f t="shared" si="9"/>
        <v>98</v>
      </c>
      <c r="E85" s="300">
        <f aca="true" t="shared" si="10" ref="E85:G89">ROUND(B31/B6*100,1)</f>
        <v>98.3</v>
      </c>
      <c r="F85" s="300">
        <f t="shared" si="10"/>
        <v>98.3</v>
      </c>
      <c r="G85" s="301">
        <f t="shared" si="10"/>
        <v>98.2</v>
      </c>
      <c r="H85" s="300">
        <f aca="true" t="shared" si="11" ref="H85:I89">ROUND(B54/B6*100,1)</f>
        <v>0.2</v>
      </c>
      <c r="I85" s="300">
        <f t="shared" si="11"/>
        <v>0.2</v>
      </c>
      <c r="J85" s="539">
        <f>ROUND(F54/D6*100,1)</f>
        <v>0.1</v>
      </c>
      <c r="K85" s="791">
        <f>ROUND((SUM(G54:H54))/B54*100,1)</f>
        <v>0</v>
      </c>
      <c r="L85" s="792"/>
      <c r="M85" s="193">
        <v>97.7</v>
      </c>
      <c r="N85" s="193">
        <v>98.4</v>
      </c>
      <c r="O85" s="193">
        <v>0.3</v>
      </c>
      <c r="P85" s="202">
        <v>16.4</v>
      </c>
      <c r="Q85" s="193">
        <v>97.7</v>
      </c>
      <c r="R85" s="193">
        <v>0.7</v>
      </c>
      <c r="S85" s="193">
        <v>10.4</v>
      </c>
      <c r="T85" s="594" t="s">
        <v>836</v>
      </c>
      <c r="U85" s="596"/>
    </row>
    <row r="86" spans="1:21" ht="18" customHeight="1">
      <c r="A86" s="73">
        <v>20</v>
      </c>
      <c r="B86" s="193">
        <f t="shared" si="9"/>
        <v>98.5</v>
      </c>
      <c r="C86" s="193">
        <f t="shared" si="9"/>
        <v>98.7</v>
      </c>
      <c r="D86" s="302">
        <f t="shared" si="9"/>
        <v>98.2</v>
      </c>
      <c r="E86" s="193">
        <f t="shared" si="10"/>
        <v>98.6</v>
      </c>
      <c r="F86" s="193">
        <f t="shared" si="10"/>
        <v>98.6</v>
      </c>
      <c r="G86" s="302">
        <f t="shared" si="10"/>
        <v>98.5</v>
      </c>
      <c r="H86" s="193">
        <f t="shared" si="11"/>
        <v>0.2</v>
      </c>
      <c r="I86" s="193">
        <f t="shared" si="11"/>
        <v>0.3</v>
      </c>
      <c r="J86" s="540">
        <f>ROUND(F55/D7*100,1)</f>
        <v>0</v>
      </c>
      <c r="K86" s="791">
        <f>ROUND((SUM(G55:H55))/B55*100,1)</f>
        <v>0</v>
      </c>
      <c r="L86" s="792"/>
      <c r="M86" s="193">
        <v>98</v>
      </c>
      <c r="N86" s="193">
        <v>98.6</v>
      </c>
      <c r="O86" s="193">
        <v>0.3</v>
      </c>
      <c r="P86" s="195">
        <v>13</v>
      </c>
      <c r="Q86" s="193">
        <v>97.8</v>
      </c>
      <c r="R86" s="193">
        <v>0.7</v>
      </c>
      <c r="S86" s="193">
        <v>10.1</v>
      </c>
      <c r="T86" s="734">
        <v>20</v>
      </c>
      <c r="U86" s="735"/>
    </row>
    <row r="87" spans="1:21" ht="18" customHeight="1">
      <c r="A87" s="73">
        <v>21</v>
      </c>
      <c r="B87" s="193">
        <f t="shared" si="9"/>
        <v>98.6</v>
      </c>
      <c r="C87" s="193">
        <f t="shared" si="9"/>
        <v>98.7</v>
      </c>
      <c r="D87" s="302">
        <f t="shared" si="9"/>
        <v>98.5</v>
      </c>
      <c r="E87" s="193">
        <f t="shared" si="10"/>
        <v>98.8</v>
      </c>
      <c r="F87" s="193">
        <f t="shared" si="10"/>
        <v>98.7</v>
      </c>
      <c r="G87" s="302">
        <f t="shared" si="10"/>
        <v>98.8</v>
      </c>
      <c r="H87" s="193">
        <f t="shared" si="11"/>
        <v>0.2</v>
      </c>
      <c r="I87" s="193">
        <f t="shared" si="11"/>
        <v>0.3</v>
      </c>
      <c r="J87" s="540">
        <f>ROUND(D56/D8*100,1)</f>
        <v>0</v>
      </c>
      <c r="K87" s="791">
        <f>ROUND((SUM(G56:H56))/B56*100,1)</f>
        <v>0</v>
      </c>
      <c r="L87" s="792"/>
      <c r="M87" s="195">
        <v>97.9</v>
      </c>
      <c r="N87" s="193">
        <v>98.6</v>
      </c>
      <c r="O87" s="193">
        <v>0.3</v>
      </c>
      <c r="P87" s="195">
        <v>17.9</v>
      </c>
      <c r="Q87" s="193">
        <v>97.9</v>
      </c>
      <c r="R87" s="193">
        <v>0.5</v>
      </c>
      <c r="S87" s="193">
        <v>10.1</v>
      </c>
      <c r="T87" s="734">
        <v>21</v>
      </c>
      <c r="U87" s="735"/>
    </row>
    <row r="88" spans="1:21" ht="18" customHeight="1">
      <c r="A88" s="73">
        <v>22</v>
      </c>
      <c r="B88" s="193">
        <f t="shared" si="9"/>
        <v>98.5</v>
      </c>
      <c r="C88" s="193">
        <f t="shared" si="9"/>
        <v>98.5</v>
      </c>
      <c r="D88" s="302">
        <f t="shared" si="9"/>
        <v>98.5</v>
      </c>
      <c r="E88" s="193">
        <f t="shared" si="10"/>
        <v>98.7</v>
      </c>
      <c r="F88" s="193">
        <f t="shared" si="10"/>
        <v>98.4</v>
      </c>
      <c r="G88" s="302">
        <f t="shared" si="10"/>
        <v>98.9</v>
      </c>
      <c r="H88" s="193">
        <f t="shared" si="11"/>
        <v>0.2</v>
      </c>
      <c r="I88" s="193">
        <f t="shared" si="11"/>
        <v>0.3</v>
      </c>
      <c r="J88" s="540">
        <f>ROUND(D57/D9*100,1)</f>
        <v>0.1</v>
      </c>
      <c r="K88" s="791">
        <f>ROUND((SUM(G57:H57))/B57*100,1)</f>
        <v>50</v>
      </c>
      <c r="L88" s="792"/>
      <c r="M88" s="195">
        <v>98</v>
      </c>
      <c r="N88" s="43">
        <v>98.7</v>
      </c>
      <c r="O88" s="193">
        <v>0.2</v>
      </c>
      <c r="P88" s="195">
        <v>17.5</v>
      </c>
      <c r="Q88" s="193">
        <v>98</v>
      </c>
      <c r="R88" s="193">
        <v>0.4</v>
      </c>
      <c r="S88" s="195">
        <v>9.7</v>
      </c>
      <c r="T88" s="734">
        <v>22</v>
      </c>
      <c r="U88" s="735"/>
    </row>
    <row r="89" spans="1:21" ht="18" customHeight="1">
      <c r="A89" s="196">
        <v>23</v>
      </c>
      <c r="B89" s="194">
        <f t="shared" si="9"/>
        <v>98.7</v>
      </c>
      <c r="C89" s="194">
        <f t="shared" si="9"/>
        <v>98.9</v>
      </c>
      <c r="D89" s="303">
        <f t="shared" si="9"/>
        <v>98.5</v>
      </c>
      <c r="E89" s="194">
        <f t="shared" si="10"/>
        <v>98.8</v>
      </c>
      <c r="F89" s="194">
        <f t="shared" si="10"/>
        <v>98.9</v>
      </c>
      <c r="G89" s="303">
        <f t="shared" si="10"/>
        <v>98.8</v>
      </c>
      <c r="H89" s="194">
        <f t="shared" si="11"/>
        <v>0.2</v>
      </c>
      <c r="I89" s="194">
        <f t="shared" si="11"/>
        <v>0.3</v>
      </c>
      <c r="J89" s="530">
        <f>ROUND(D58/D10*100,1)</f>
        <v>0.1</v>
      </c>
      <c r="K89" s="794">
        <f>ROUND((SUM(G58:H58))/B58*100,1)</f>
        <v>0</v>
      </c>
      <c r="L89" s="795"/>
      <c r="M89" s="194">
        <v>98.1</v>
      </c>
      <c r="N89" s="369">
        <v>98.8</v>
      </c>
      <c r="O89" s="369">
        <v>0.2</v>
      </c>
      <c r="P89" s="370">
        <v>13.9</v>
      </c>
      <c r="Q89" s="369">
        <v>98.2</v>
      </c>
      <c r="R89" s="369">
        <v>0.4</v>
      </c>
      <c r="S89" s="203">
        <v>10.7</v>
      </c>
      <c r="T89" s="732">
        <v>23</v>
      </c>
      <c r="U89" s="733"/>
    </row>
    <row r="90" spans="30:32" ht="3" customHeight="1">
      <c r="AD90" s="53"/>
      <c r="AE90" s="53"/>
      <c r="AF90" s="53"/>
    </row>
    <row r="91" spans="1:32" ht="10.5" customHeight="1">
      <c r="A91" s="709" t="s">
        <v>574</v>
      </c>
      <c r="B91" s="709"/>
      <c r="C91" s="709"/>
      <c r="D91" s="603" t="s">
        <v>69</v>
      </c>
      <c r="E91" s="715" t="s">
        <v>512</v>
      </c>
      <c r="F91" s="715"/>
      <c r="G91" s="715"/>
      <c r="H91" s="603" t="s">
        <v>233</v>
      </c>
      <c r="AD91" s="53"/>
      <c r="AE91" s="53"/>
      <c r="AF91" s="53"/>
    </row>
    <row r="92" spans="1:32" ht="10.5" customHeight="1">
      <c r="A92" s="709"/>
      <c r="B92" s="709"/>
      <c r="C92" s="709"/>
      <c r="D92" s="603"/>
      <c r="E92" s="716" t="s">
        <v>513</v>
      </c>
      <c r="F92" s="716"/>
      <c r="G92" s="716"/>
      <c r="H92" s="603"/>
      <c r="AF92" s="53"/>
    </row>
    <row r="93" spans="5:32" ht="3" customHeight="1">
      <c r="E93" s="160"/>
      <c r="F93" s="160"/>
      <c r="G93" s="160"/>
      <c r="H93" s="70"/>
      <c r="I93" s="70"/>
      <c r="AF93" s="53"/>
    </row>
    <row r="94" spans="1:13" ht="10.5" customHeight="1">
      <c r="A94" s="709" t="s">
        <v>680</v>
      </c>
      <c r="B94" s="709"/>
      <c r="C94" s="709"/>
      <c r="D94" s="603" t="s">
        <v>234</v>
      </c>
      <c r="E94" s="715" t="s">
        <v>514</v>
      </c>
      <c r="F94" s="715"/>
      <c r="G94" s="715"/>
      <c r="H94" s="603" t="s">
        <v>233</v>
      </c>
      <c r="I94" s="600" t="s">
        <v>575</v>
      </c>
      <c r="J94" s="600"/>
      <c r="K94" s="600"/>
      <c r="L94" s="600"/>
      <c r="M94" s="600"/>
    </row>
    <row r="95" spans="1:13" ht="10.5" customHeight="1">
      <c r="A95" s="709"/>
      <c r="B95" s="709"/>
      <c r="C95" s="709"/>
      <c r="D95" s="603"/>
      <c r="E95" s="716" t="s">
        <v>513</v>
      </c>
      <c r="F95" s="716"/>
      <c r="G95" s="716"/>
      <c r="H95" s="603"/>
      <c r="I95" s="600"/>
      <c r="J95" s="600"/>
      <c r="K95" s="600"/>
      <c r="L95" s="600"/>
      <c r="M95" s="600"/>
    </row>
    <row r="96" spans="5:13" ht="3" customHeight="1">
      <c r="E96" s="160"/>
      <c r="F96" s="160"/>
      <c r="G96" s="160"/>
      <c r="H96" s="160"/>
      <c r="I96" s="160"/>
      <c r="J96" s="160"/>
      <c r="K96" s="160"/>
      <c r="M96" s="70"/>
    </row>
    <row r="97" spans="1:15" ht="10.5" customHeight="1">
      <c r="A97" s="709" t="s">
        <v>646</v>
      </c>
      <c r="B97" s="709"/>
      <c r="C97" s="709"/>
      <c r="D97" s="603" t="s">
        <v>235</v>
      </c>
      <c r="E97" s="715" t="s">
        <v>515</v>
      </c>
      <c r="F97" s="715"/>
      <c r="G97" s="715"/>
      <c r="H97" s="603" t="s">
        <v>233</v>
      </c>
      <c r="I97" s="600" t="s">
        <v>576</v>
      </c>
      <c r="J97" s="600"/>
      <c r="K97" s="600"/>
      <c r="L97" s="600"/>
      <c r="M97" s="600"/>
      <c r="N97" s="600"/>
      <c r="O97" s="600"/>
    </row>
    <row r="98" spans="1:15" ht="10.5" customHeight="1">
      <c r="A98" s="709"/>
      <c r="B98" s="709"/>
      <c r="C98" s="709"/>
      <c r="D98" s="603"/>
      <c r="E98" s="716" t="s">
        <v>513</v>
      </c>
      <c r="F98" s="716"/>
      <c r="G98" s="716"/>
      <c r="H98" s="603"/>
      <c r="I98" s="600"/>
      <c r="J98" s="600"/>
      <c r="K98" s="600"/>
      <c r="L98" s="600"/>
      <c r="M98" s="600"/>
      <c r="N98" s="600"/>
      <c r="O98" s="600"/>
    </row>
    <row r="99" spans="5:13" ht="3" customHeight="1">
      <c r="E99" s="160"/>
      <c r="F99" s="160"/>
      <c r="G99" s="160"/>
      <c r="H99" s="160"/>
      <c r="I99" s="160"/>
      <c r="J99" s="160"/>
      <c r="K99" s="160"/>
      <c r="L99" s="70"/>
      <c r="M99" s="70"/>
    </row>
    <row r="100" spans="1:16" ht="10.5" customHeight="1">
      <c r="A100" s="709" t="s">
        <v>681</v>
      </c>
      <c r="B100" s="709"/>
      <c r="C100" s="709"/>
      <c r="D100" s="603" t="s">
        <v>236</v>
      </c>
      <c r="E100" s="715" t="s">
        <v>516</v>
      </c>
      <c r="F100" s="715"/>
      <c r="G100" s="715"/>
      <c r="H100" s="715"/>
      <c r="I100" s="603" t="s">
        <v>233</v>
      </c>
      <c r="J100" s="600" t="s">
        <v>576</v>
      </c>
      <c r="K100" s="600"/>
      <c r="L100" s="600"/>
      <c r="M100" s="600"/>
      <c r="N100" s="600"/>
      <c r="O100" s="600"/>
      <c r="P100" s="600"/>
    </row>
    <row r="101" spans="1:16" ht="10.5" customHeight="1">
      <c r="A101" s="709"/>
      <c r="B101" s="709"/>
      <c r="C101" s="709"/>
      <c r="D101" s="603"/>
      <c r="E101" s="714" t="s">
        <v>517</v>
      </c>
      <c r="F101" s="714"/>
      <c r="G101" s="714"/>
      <c r="H101" s="714"/>
      <c r="I101" s="603"/>
      <c r="J101" s="600"/>
      <c r="K101" s="600"/>
      <c r="L101" s="600"/>
      <c r="M101" s="600"/>
      <c r="N101" s="600"/>
      <c r="O101" s="600"/>
      <c r="P101" s="600"/>
    </row>
    <row r="102" ht="18" customHeight="1"/>
    <row r="103" ht="18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</sheetData>
  <sheetProtection/>
  <mergeCells count="141">
    <mergeCell ref="D97:D98"/>
    <mergeCell ref="D100:D101"/>
    <mergeCell ref="B40:D41"/>
    <mergeCell ref="E40:J40"/>
    <mergeCell ref="E41:G41"/>
    <mergeCell ref="H41:J41"/>
    <mergeCell ref="E52:F52"/>
    <mergeCell ref="B73:C73"/>
    <mergeCell ref="B81:D83"/>
    <mergeCell ref="I94:M95"/>
    <mergeCell ref="E62:F62"/>
    <mergeCell ref="P52:P53"/>
    <mergeCell ref="K29:M29"/>
    <mergeCell ref="K81:L84"/>
    <mergeCell ref="M83:M84"/>
    <mergeCell ref="I100:I101"/>
    <mergeCell ref="K40:M41"/>
    <mergeCell ref="K85:L85"/>
    <mergeCell ref="K89:L89"/>
    <mergeCell ref="I97:O98"/>
    <mergeCell ref="J100:P101"/>
    <mergeCell ref="K87:L87"/>
    <mergeCell ref="P51:V51"/>
    <mergeCell ref="Q83:Q84"/>
    <mergeCell ref="R83:R84"/>
    <mergeCell ref="S83:S84"/>
    <mergeCell ref="T85:U85"/>
    <mergeCell ref="T81:U84"/>
    <mergeCell ref="N28:P29"/>
    <mergeCell ref="Q27:S29"/>
    <mergeCell ref="M82:P82"/>
    <mergeCell ref="N83:N84"/>
    <mergeCell ref="O83:O84"/>
    <mergeCell ref="P83:P84"/>
    <mergeCell ref="Q82:S82"/>
    <mergeCell ref="M81:S81"/>
    <mergeCell ref="Q52:Q53"/>
    <mergeCell ref="R52:R53"/>
    <mergeCell ref="B52:B53"/>
    <mergeCell ref="C52:C53"/>
    <mergeCell ref="T89:U89"/>
    <mergeCell ref="T86:U86"/>
    <mergeCell ref="T87:U87"/>
    <mergeCell ref="T88:U88"/>
    <mergeCell ref="H81:J83"/>
    <mergeCell ref="J52:J53"/>
    <mergeCell ref="K88:L88"/>
    <mergeCell ref="K86:L86"/>
    <mergeCell ref="A40:A42"/>
    <mergeCell ref="E28:M28"/>
    <mergeCell ref="E27:P27"/>
    <mergeCell ref="B4:D4"/>
    <mergeCell ref="A13:A16"/>
    <mergeCell ref="A27:A30"/>
    <mergeCell ref="B27:D29"/>
    <mergeCell ref="E29:G29"/>
    <mergeCell ref="H29:J29"/>
    <mergeCell ref="B13:M14"/>
    <mergeCell ref="AD56:AE56"/>
    <mergeCell ref="AD57:AE57"/>
    <mergeCell ref="W52:W53"/>
    <mergeCell ref="X52:X53"/>
    <mergeCell ref="A2:A5"/>
    <mergeCell ref="C62:C63"/>
    <mergeCell ref="B62:B63"/>
    <mergeCell ref="B61:H61"/>
    <mergeCell ref="G62:H62"/>
    <mergeCell ref="D62:D63"/>
    <mergeCell ref="B15:D15"/>
    <mergeCell ref="W2:Y3"/>
    <mergeCell ref="T2:V3"/>
    <mergeCell ref="E15:G15"/>
    <mergeCell ref="Z2:AA5"/>
    <mergeCell ref="Z6:AA6"/>
    <mergeCell ref="Z8:AA8"/>
    <mergeCell ref="B2:D3"/>
    <mergeCell ref="H15:J15"/>
    <mergeCell ref="K15:M15"/>
    <mergeCell ref="L52:M52"/>
    <mergeCell ref="K52:K53"/>
    <mergeCell ref="I52:I53"/>
    <mergeCell ref="I51:O51"/>
    <mergeCell ref="AC34:AD34"/>
    <mergeCell ref="AC35:AD35"/>
    <mergeCell ref="N40:P41"/>
    <mergeCell ref="K2:M2"/>
    <mergeCell ref="K3:M3"/>
    <mergeCell ref="N2:P2"/>
    <mergeCell ref="N3:P3"/>
    <mergeCell ref="AD58:AE58"/>
    <mergeCell ref="G52:H52"/>
    <mergeCell ref="AD51:AE53"/>
    <mergeCell ref="AD54:AE54"/>
    <mergeCell ref="AD55:AE55"/>
    <mergeCell ref="N52:O52"/>
    <mergeCell ref="Z10:AA10"/>
    <mergeCell ref="AC32:AD32"/>
    <mergeCell ref="AC33:AD33"/>
    <mergeCell ref="AC27:AD30"/>
    <mergeCell ref="AC31:AD31"/>
    <mergeCell ref="E2:G3"/>
    <mergeCell ref="H2:J3"/>
    <mergeCell ref="Q2:S3"/>
    <mergeCell ref="Z9:AA9"/>
    <mergeCell ref="Z7:AA7"/>
    <mergeCell ref="T29:V29"/>
    <mergeCell ref="W29:Y29"/>
    <mergeCell ref="T27:Y28"/>
    <mergeCell ref="U52:V52"/>
    <mergeCell ref="W51:AC51"/>
    <mergeCell ref="AB52:AC52"/>
    <mergeCell ref="Y52:Y53"/>
    <mergeCell ref="Z52:AA52"/>
    <mergeCell ref="S52:T52"/>
    <mergeCell ref="Z27:AB29"/>
    <mergeCell ref="A51:A53"/>
    <mergeCell ref="E81:G83"/>
    <mergeCell ref="B72:C72"/>
    <mergeCell ref="E94:G94"/>
    <mergeCell ref="D52:D53"/>
    <mergeCell ref="D91:D92"/>
    <mergeCell ref="E92:G92"/>
    <mergeCell ref="E91:G91"/>
    <mergeCell ref="B51:H51"/>
    <mergeCell ref="A61:A63"/>
    <mergeCell ref="E101:H101"/>
    <mergeCell ref="E97:G97"/>
    <mergeCell ref="E98:G98"/>
    <mergeCell ref="E100:H100"/>
    <mergeCell ref="D94:D95"/>
    <mergeCell ref="A81:A84"/>
    <mergeCell ref="H97:H98"/>
    <mergeCell ref="E95:G95"/>
    <mergeCell ref="H91:H92"/>
    <mergeCell ref="H94:H95"/>
    <mergeCell ref="A100:C101"/>
    <mergeCell ref="B77:C77"/>
    <mergeCell ref="B71:C71"/>
    <mergeCell ref="A97:C98"/>
    <mergeCell ref="A91:C92"/>
    <mergeCell ref="A94:C95"/>
  </mergeCells>
  <printOptions/>
  <pageMargins left="0.7874015748031497" right="0.7874015748031497" top="0.984251968503937" bottom="0.7874015748031497" header="0.1968503937007874" footer="0.1968503937007874"/>
  <pageSetup cellComments="asDisplayed" horizontalDpi="600" verticalDpi="600" orientation="portrait" pageOrder="overThenDown" paperSize="9" r:id="rId1"/>
  <headerFooter alignWithMargins="0">
    <oddFooter>&amp;C－&amp;P－</oddFooter>
  </headerFooter>
  <rowBreaks count="1" manualBreakCount="1">
    <brk id="49" max="30" man="1"/>
  </rowBreaks>
  <colBreaks count="1" manualBreakCount="1">
    <brk id="31" max="98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</sheetPr>
  <dimension ref="A1:AG42"/>
  <sheetViews>
    <sheetView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8" customHeight="1"/>
  <cols>
    <col min="1" max="1" width="9.125" style="379" customWidth="1"/>
    <col min="2" max="32" width="4.875" style="379" customWidth="1"/>
    <col min="33" max="33" width="9.125" style="379" customWidth="1"/>
    <col min="34" max="34" width="4.625" style="379" customWidth="1"/>
    <col min="35" max="16384" width="9.00390625" style="379" customWidth="1"/>
  </cols>
  <sheetData>
    <row r="1" spans="1:17" ht="18" customHeight="1">
      <c r="A1" s="535" t="s">
        <v>662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</row>
    <row r="2" spans="1:17" ht="18" customHeight="1">
      <c r="A2" s="397"/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</row>
    <row r="3" ht="18" customHeight="1">
      <c r="A3" s="379" t="s">
        <v>405</v>
      </c>
    </row>
    <row r="6" spans="1:9" ht="18" customHeight="1">
      <c r="A6" s="379" t="s">
        <v>237</v>
      </c>
      <c r="I6" s="398" t="s">
        <v>465</v>
      </c>
    </row>
    <row r="7" spans="1:9" ht="18" customHeight="1">
      <c r="A7" s="805" t="s">
        <v>591</v>
      </c>
      <c r="B7" s="812" t="s">
        <v>592</v>
      </c>
      <c r="C7" s="822" t="s">
        <v>238</v>
      </c>
      <c r="D7" s="798"/>
      <c r="E7" s="798"/>
      <c r="F7" s="798"/>
      <c r="G7" s="798" t="s">
        <v>239</v>
      </c>
      <c r="H7" s="798"/>
      <c r="I7" s="798"/>
    </row>
    <row r="8" spans="1:9" ht="18" customHeight="1">
      <c r="A8" s="807"/>
      <c r="B8" s="798"/>
      <c r="C8" s="399" t="s">
        <v>3</v>
      </c>
      <c r="D8" s="400" t="s">
        <v>490</v>
      </c>
      <c r="E8" s="401" t="s">
        <v>505</v>
      </c>
      <c r="F8" s="402" t="s">
        <v>771</v>
      </c>
      <c r="G8" s="403" t="s">
        <v>772</v>
      </c>
      <c r="H8" s="400" t="s">
        <v>490</v>
      </c>
      <c r="I8" s="402" t="s">
        <v>505</v>
      </c>
    </row>
    <row r="9" spans="1:9" ht="18" customHeight="1">
      <c r="A9" s="527" t="s">
        <v>27</v>
      </c>
      <c r="B9" s="404">
        <f>SUM(C9,G9)</f>
        <v>10</v>
      </c>
      <c r="C9" s="404">
        <f>SUM(D9:F9)</f>
        <v>9</v>
      </c>
      <c r="D9" s="405">
        <v>7</v>
      </c>
      <c r="E9" s="406">
        <v>0</v>
      </c>
      <c r="F9" s="407">
        <v>2</v>
      </c>
      <c r="G9" s="404">
        <f>SUM(H9:I9)</f>
        <v>1</v>
      </c>
      <c r="H9" s="405">
        <v>1</v>
      </c>
      <c r="I9" s="407">
        <v>0</v>
      </c>
    </row>
    <row r="10" spans="1:9" ht="18" customHeight="1">
      <c r="A10" s="408">
        <v>20</v>
      </c>
      <c r="B10" s="404">
        <f>SUM(C10,G10)</f>
        <v>10</v>
      </c>
      <c r="C10" s="404">
        <f>SUM(D10:F10)</f>
        <v>9</v>
      </c>
      <c r="D10" s="405">
        <v>7</v>
      </c>
      <c r="E10" s="406">
        <v>0</v>
      </c>
      <c r="F10" s="407">
        <v>2</v>
      </c>
      <c r="G10" s="404">
        <f>SUM(H10:I10)</f>
        <v>1</v>
      </c>
      <c r="H10" s="405">
        <v>1</v>
      </c>
      <c r="I10" s="407">
        <v>0</v>
      </c>
    </row>
    <row r="11" spans="1:9" ht="18" customHeight="1">
      <c r="A11" s="408">
        <v>21</v>
      </c>
      <c r="B11" s="404">
        <f>SUM(C11,G11)</f>
        <v>8</v>
      </c>
      <c r="C11" s="404">
        <f>SUM(D11:F11)</f>
        <v>7</v>
      </c>
      <c r="D11" s="405">
        <v>5</v>
      </c>
      <c r="E11" s="406">
        <v>0</v>
      </c>
      <c r="F11" s="407">
        <v>2</v>
      </c>
      <c r="G11" s="404">
        <f>SUM(H11:I11)</f>
        <v>1</v>
      </c>
      <c r="H11" s="405">
        <v>1</v>
      </c>
      <c r="I11" s="407">
        <v>0</v>
      </c>
    </row>
    <row r="12" spans="1:9" ht="18" customHeight="1">
      <c r="A12" s="408">
        <v>22</v>
      </c>
      <c r="B12" s="404">
        <f>SUM(C12,G12)</f>
        <v>8</v>
      </c>
      <c r="C12" s="404">
        <f>SUM(D12:F12)</f>
        <v>7</v>
      </c>
      <c r="D12" s="405">
        <v>5</v>
      </c>
      <c r="E12" s="406">
        <v>0</v>
      </c>
      <c r="F12" s="407">
        <v>2</v>
      </c>
      <c r="G12" s="404">
        <f>SUM(H12:I12)</f>
        <v>1</v>
      </c>
      <c r="H12" s="405">
        <v>1</v>
      </c>
      <c r="I12" s="407">
        <v>0</v>
      </c>
    </row>
    <row r="13" spans="1:9" ht="18" customHeight="1">
      <c r="A13" s="409">
        <v>23</v>
      </c>
      <c r="B13" s="410">
        <f>SUM(C13,G13)</f>
        <v>8</v>
      </c>
      <c r="C13" s="410">
        <f>SUM(D13:F13)</f>
        <v>7</v>
      </c>
      <c r="D13" s="411">
        <v>5</v>
      </c>
      <c r="E13" s="412">
        <v>0</v>
      </c>
      <c r="F13" s="413">
        <v>2</v>
      </c>
      <c r="G13" s="410">
        <f>SUM(H13:I13)</f>
        <v>1</v>
      </c>
      <c r="H13" s="411">
        <v>1</v>
      </c>
      <c r="I13" s="413">
        <v>0</v>
      </c>
    </row>
    <row r="14" spans="1:9" ht="18" customHeight="1">
      <c r="A14" s="414"/>
      <c r="B14" s="415"/>
      <c r="C14" s="415"/>
      <c r="D14" s="415"/>
      <c r="E14" s="415"/>
      <c r="F14" s="415"/>
      <c r="G14" s="415"/>
      <c r="H14" s="415"/>
      <c r="I14" s="415"/>
    </row>
    <row r="16" spans="1:33" ht="18" customHeight="1">
      <c r="A16" s="379" t="s">
        <v>773</v>
      </c>
      <c r="AG16" s="398" t="s">
        <v>240</v>
      </c>
    </row>
    <row r="17" spans="1:33" ht="18" customHeight="1">
      <c r="A17" s="815" t="s">
        <v>590</v>
      </c>
      <c r="B17" s="805" t="s">
        <v>774</v>
      </c>
      <c r="C17" s="805" t="s">
        <v>775</v>
      </c>
      <c r="D17" s="799" t="s">
        <v>776</v>
      </c>
      <c r="E17" s="809" t="s">
        <v>777</v>
      </c>
      <c r="F17" s="799" t="s">
        <v>241</v>
      </c>
      <c r="G17" s="799"/>
      <c r="H17" s="799"/>
      <c r="I17" s="801" t="s">
        <v>586</v>
      </c>
      <c r="J17" s="799"/>
      <c r="K17" s="802"/>
      <c r="L17" s="799" t="s">
        <v>778</v>
      </c>
      <c r="M17" s="799"/>
      <c r="N17" s="799"/>
      <c r="O17" s="801" t="s">
        <v>779</v>
      </c>
      <c r="P17" s="799"/>
      <c r="Q17" s="802"/>
      <c r="R17" s="801" t="s">
        <v>780</v>
      </c>
      <c r="S17" s="799"/>
      <c r="T17" s="802"/>
      <c r="U17" s="801" t="s">
        <v>242</v>
      </c>
      <c r="V17" s="799"/>
      <c r="W17" s="799"/>
      <c r="X17" s="799"/>
      <c r="Y17" s="799"/>
      <c r="Z17" s="799"/>
      <c r="AA17" s="802"/>
      <c r="AB17" s="833" t="s">
        <v>170</v>
      </c>
      <c r="AC17" s="834"/>
      <c r="AD17" s="835"/>
      <c r="AE17" s="805" t="s">
        <v>775</v>
      </c>
      <c r="AF17" s="805" t="s">
        <v>774</v>
      </c>
      <c r="AG17" s="805" t="s">
        <v>781</v>
      </c>
    </row>
    <row r="18" spans="1:33" s="416" customFormat="1" ht="18" customHeight="1">
      <c r="A18" s="816"/>
      <c r="B18" s="806"/>
      <c r="C18" s="806"/>
      <c r="D18" s="808"/>
      <c r="E18" s="810"/>
      <c r="F18" s="800"/>
      <c r="G18" s="800"/>
      <c r="H18" s="800"/>
      <c r="I18" s="803"/>
      <c r="J18" s="800"/>
      <c r="K18" s="804"/>
      <c r="L18" s="800"/>
      <c r="M18" s="800"/>
      <c r="N18" s="800"/>
      <c r="O18" s="803"/>
      <c r="P18" s="800"/>
      <c r="Q18" s="804"/>
      <c r="R18" s="803"/>
      <c r="S18" s="800"/>
      <c r="T18" s="804"/>
      <c r="U18" s="831" t="s">
        <v>171</v>
      </c>
      <c r="V18" s="832"/>
      <c r="W18" s="832"/>
      <c r="X18" s="809" t="s">
        <v>243</v>
      </c>
      <c r="Y18" s="831" t="s">
        <v>244</v>
      </c>
      <c r="Z18" s="832"/>
      <c r="AA18" s="822"/>
      <c r="AB18" s="836"/>
      <c r="AC18" s="837"/>
      <c r="AD18" s="838"/>
      <c r="AE18" s="806"/>
      <c r="AF18" s="806"/>
      <c r="AG18" s="806"/>
    </row>
    <row r="19" spans="1:33" s="416" customFormat="1" ht="18" customHeight="1">
      <c r="A19" s="817"/>
      <c r="B19" s="807"/>
      <c r="C19" s="807"/>
      <c r="D19" s="800"/>
      <c r="E19" s="811"/>
      <c r="F19" s="417" t="s">
        <v>496</v>
      </c>
      <c r="G19" s="400" t="s">
        <v>782</v>
      </c>
      <c r="H19" s="402" t="s">
        <v>783</v>
      </c>
      <c r="I19" s="418" t="s">
        <v>632</v>
      </c>
      <c r="J19" s="400" t="s">
        <v>782</v>
      </c>
      <c r="K19" s="402" t="s">
        <v>783</v>
      </c>
      <c r="L19" s="418" t="s">
        <v>632</v>
      </c>
      <c r="M19" s="400" t="s">
        <v>782</v>
      </c>
      <c r="N19" s="402" t="s">
        <v>783</v>
      </c>
      <c r="O19" s="418" t="s">
        <v>632</v>
      </c>
      <c r="P19" s="403" t="s">
        <v>782</v>
      </c>
      <c r="Q19" s="402" t="s">
        <v>783</v>
      </c>
      <c r="R19" s="418" t="s">
        <v>632</v>
      </c>
      <c r="S19" s="400" t="s">
        <v>782</v>
      </c>
      <c r="T19" s="402" t="s">
        <v>783</v>
      </c>
      <c r="U19" s="418" t="s">
        <v>784</v>
      </c>
      <c r="V19" s="400" t="s">
        <v>782</v>
      </c>
      <c r="W19" s="402" t="s">
        <v>783</v>
      </c>
      <c r="X19" s="811"/>
      <c r="Y19" s="418" t="s">
        <v>784</v>
      </c>
      <c r="Z19" s="400" t="s">
        <v>488</v>
      </c>
      <c r="AA19" s="402" t="s">
        <v>489</v>
      </c>
      <c r="AB19" s="417" t="s">
        <v>784</v>
      </c>
      <c r="AC19" s="400" t="s">
        <v>782</v>
      </c>
      <c r="AD19" s="402" t="s">
        <v>783</v>
      </c>
      <c r="AE19" s="807"/>
      <c r="AF19" s="807"/>
      <c r="AG19" s="806"/>
    </row>
    <row r="20" spans="1:33" ht="18" customHeight="1">
      <c r="A20" s="527" t="s">
        <v>27</v>
      </c>
      <c r="B20" s="419"/>
      <c r="C20" s="420"/>
      <c r="D20" s="404">
        <v>152</v>
      </c>
      <c r="E20" s="404">
        <v>1880</v>
      </c>
      <c r="F20" s="404">
        <f>SUM(G20:H20)</f>
        <v>5371</v>
      </c>
      <c r="G20" s="405">
        <f aca="true" t="shared" si="0" ref="G20:H22">SUM(J20,M20,P20,S20)</f>
        <v>2675</v>
      </c>
      <c r="H20" s="419">
        <f t="shared" si="0"/>
        <v>2696</v>
      </c>
      <c r="I20" s="404">
        <f>SUM(J20:K20)</f>
        <v>1731</v>
      </c>
      <c r="J20" s="405">
        <v>861</v>
      </c>
      <c r="K20" s="419">
        <v>870</v>
      </c>
      <c r="L20" s="404">
        <f>SUM(M20:N20)</f>
        <v>1757</v>
      </c>
      <c r="M20" s="405">
        <v>888</v>
      </c>
      <c r="N20" s="419">
        <v>869</v>
      </c>
      <c r="O20" s="404">
        <f>SUM(P20:Q20)</f>
        <v>1839</v>
      </c>
      <c r="P20" s="421">
        <v>899</v>
      </c>
      <c r="Q20" s="407">
        <v>940</v>
      </c>
      <c r="R20" s="404">
        <f>SUM(S20:T20)</f>
        <v>44</v>
      </c>
      <c r="S20" s="405">
        <v>27</v>
      </c>
      <c r="T20" s="419">
        <v>17</v>
      </c>
      <c r="U20" s="404">
        <f>SUM(V20:W20)</f>
        <v>454</v>
      </c>
      <c r="V20" s="405">
        <v>363</v>
      </c>
      <c r="W20" s="419">
        <v>91</v>
      </c>
      <c r="X20" s="404">
        <v>9</v>
      </c>
      <c r="Y20" s="404">
        <f>SUM(Z20:AA20)</f>
        <v>41</v>
      </c>
      <c r="Z20" s="405">
        <v>29</v>
      </c>
      <c r="AA20" s="422">
        <v>12</v>
      </c>
      <c r="AB20" s="404">
        <f>SUM(AC20:AD20)</f>
        <v>87</v>
      </c>
      <c r="AC20" s="405">
        <v>57</v>
      </c>
      <c r="AD20" s="407">
        <v>30</v>
      </c>
      <c r="AE20" s="423"/>
      <c r="AF20" s="424"/>
      <c r="AG20" s="527" t="s">
        <v>27</v>
      </c>
    </row>
    <row r="21" spans="1:33" ht="18" customHeight="1">
      <c r="A21" s="408">
        <v>20</v>
      </c>
      <c r="B21" s="421"/>
      <c r="C21" s="424"/>
      <c r="D21" s="404">
        <v>149</v>
      </c>
      <c r="E21" s="404">
        <v>1860</v>
      </c>
      <c r="F21" s="404">
        <f>SUM(G21:H21)</f>
        <v>5242</v>
      </c>
      <c r="G21" s="405">
        <f t="shared" si="0"/>
        <v>2662</v>
      </c>
      <c r="H21" s="419">
        <f t="shared" si="0"/>
        <v>2580</v>
      </c>
      <c r="I21" s="404">
        <f>SUM(J21:K21)</f>
        <v>1780</v>
      </c>
      <c r="J21" s="405">
        <v>915</v>
      </c>
      <c r="K21" s="419">
        <v>865</v>
      </c>
      <c r="L21" s="404">
        <f>SUM(M21:N21)</f>
        <v>1682</v>
      </c>
      <c r="M21" s="405">
        <v>840</v>
      </c>
      <c r="N21" s="419">
        <v>842</v>
      </c>
      <c r="O21" s="404">
        <f>SUM(P21:Q21)</f>
        <v>1738</v>
      </c>
      <c r="P21" s="421">
        <v>879</v>
      </c>
      <c r="Q21" s="407">
        <v>859</v>
      </c>
      <c r="R21" s="404">
        <f>SUM(S21:T21)</f>
        <v>42</v>
      </c>
      <c r="S21" s="405">
        <v>28</v>
      </c>
      <c r="T21" s="419">
        <v>14</v>
      </c>
      <c r="U21" s="404">
        <f>SUM(V21:W21)</f>
        <v>442</v>
      </c>
      <c r="V21" s="405">
        <v>357</v>
      </c>
      <c r="W21" s="419">
        <v>85</v>
      </c>
      <c r="X21" s="404">
        <v>6</v>
      </c>
      <c r="Y21" s="404">
        <f>SUM(Z21:AA21)</f>
        <v>48</v>
      </c>
      <c r="Z21" s="405">
        <v>30</v>
      </c>
      <c r="AA21" s="422">
        <v>18</v>
      </c>
      <c r="AB21" s="404">
        <f>SUM(AC21:AD21)</f>
        <v>85</v>
      </c>
      <c r="AC21" s="405">
        <v>56</v>
      </c>
      <c r="AD21" s="407">
        <v>29</v>
      </c>
      <c r="AE21" s="421"/>
      <c r="AF21" s="424"/>
      <c r="AG21" s="408">
        <v>20</v>
      </c>
    </row>
    <row r="22" spans="1:33" ht="18" customHeight="1">
      <c r="A22" s="408">
        <v>21</v>
      </c>
      <c r="B22" s="421"/>
      <c r="C22" s="424"/>
      <c r="D22" s="404">
        <v>144</v>
      </c>
      <c r="E22" s="404">
        <v>1740</v>
      </c>
      <c r="F22" s="404">
        <f>SUM(G22:H22)</f>
        <v>5062</v>
      </c>
      <c r="G22" s="405">
        <f t="shared" si="0"/>
        <v>2555</v>
      </c>
      <c r="H22" s="419">
        <f t="shared" si="0"/>
        <v>2507</v>
      </c>
      <c r="I22" s="404">
        <f>SUM(J22:K22)</f>
        <v>1633</v>
      </c>
      <c r="J22" s="405">
        <v>812</v>
      </c>
      <c r="K22" s="419">
        <v>821</v>
      </c>
      <c r="L22" s="404">
        <f>SUM(M22:N22)</f>
        <v>1739</v>
      </c>
      <c r="M22" s="405">
        <v>887</v>
      </c>
      <c r="N22" s="419">
        <v>852</v>
      </c>
      <c r="O22" s="404">
        <f>SUM(P22:Q22)</f>
        <v>1649</v>
      </c>
      <c r="P22" s="421">
        <v>828</v>
      </c>
      <c r="Q22" s="407">
        <v>821</v>
      </c>
      <c r="R22" s="404">
        <f>SUM(S22:T22)</f>
        <v>41</v>
      </c>
      <c r="S22" s="405">
        <v>28</v>
      </c>
      <c r="T22" s="419">
        <v>13</v>
      </c>
      <c r="U22" s="404">
        <f>SUM(V22:W22)</f>
        <v>412</v>
      </c>
      <c r="V22" s="405">
        <v>337</v>
      </c>
      <c r="W22" s="419">
        <v>75</v>
      </c>
      <c r="X22" s="404">
        <v>6</v>
      </c>
      <c r="Y22" s="404">
        <f>SUM(Z22:AA22)</f>
        <v>30</v>
      </c>
      <c r="Z22" s="405">
        <v>21</v>
      </c>
      <c r="AA22" s="422">
        <v>9</v>
      </c>
      <c r="AB22" s="404">
        <f>SUM(AC22:AD22)</f>
        <v>82</v>
      </c>
      <c r="AC22" s="405">
        <v>56</v>
      </c>
      <c r="AD22" s="407">
        <v>26</v>
      </c>
      <c r="AE22" s="421"/>
      <c r="AF22" s="424"/>
      <c r="AG22" s="408">
        <v>21</v>
      </c>
    </row>
    <row r="23" spans="1:33" s="419" customFormat="1" ht="18" customHeight="1">
      <c r="A23" s="408">
        <v>22</v>
      </c>
      <c r="B23" s="421"/>
      <c r="C23" s="424"/>
      <c r="D23" s="404">
        <v>144</v>
      </c>
      <c r="E23" s="404">
        <v>1860</v>
      </c>
      <c r="F23" s="404">
        <f aca="true" t="shared" si="1" ref="F23:F31">SUM(G23:H23)</f>
        <v>5127</v>
      </c>
      <c r="G23" s="405">
        <f aca="true" t="shared" si="2" ref="G23:G31">SUM(J23,M23,P23,S23)</f>
        <v>2618</v>
      </c>
      <c r="H23" s="419">
        <f aca="true" t="shared" si="3" ref="H23:H31">SUM(K23,N23,Q23,T23)</f>
        <v>2509</v>
      </c>
      <c r="I23" s="404">
        <f aca="true" t="shared" si="4" ref="I23:I31">SUM(J23:K23)</f>
        <v>1777</v>
      </c>
      <c r="J23" s="405">
        <v>925</v>
      </c>
      <c r="K23" s="419">
        <v>852</v>
      </c>
      <c r="L23" s="404">
        <f aca="true" t="shared" si="5" ref="L23:L31">SUM(M23:N23)</f>
        <v>1595</v>
      </c>
      <c r="M23" s="405">
        <v>784</v>
      </c>
      <c r="N23" s="419">
        <v>811</v>
      </c>
      <c r="O23" s="404">
        <f>SUM(P23:Q23)</f>
        <v>1708</v>
      </c>
      <c r="P23" s="421">
        <v>875</v>
      </c>
      <c r="Q23" s="407">
        <v>833</v>
      </c>
      <c r="R23" s="404">
        <f>SUM(S23:T23)</f>
        <v>47</v>
      </c>
      <c r="S23" s="405">
        <v>34</v>
      </c>
      <c r="T23" s="419">
        <v>13</v>
      </c>
      <c r="U23" s="404">
        <f>SUM(V23:W23)</f>
        <v>422</v>
      </c>
      <c r="V23" s="405">
        <v>350</v>
      </c>
      <c r="W23" s="419">
        <v>72</v>
      </c>
      <c r="X23" s="404">
        <v>7</v>
      </c>
      <c r="Y23" s="404">
        <f>SUM(Z23:AA23)</f>
        <v>39</v>
      </c>
      <c r="Z23" s="405">
        <v>26</v>
      </c>
      <c r="AA23" s="422">
        <v>13</v>
      </c>
      <c r="AB23" s="404">
        <f>SUM(AC23:AD23)</f>
        <v>70</v>
      </c>
      <c r="AC23" s="405">
        <v>46</v>
      </c>
      <c r="AD23" s="407">
        <v>24</v>
      </c>
      <c r="AE23" s="421"/>
      <c r="AF23" s="424"/>
      <c r="AG23" s="408">
        <v>22</v>
      </c>
    </row>
    <row r="24" spans="1:33" s="419" customFormat="1" ht="18" customHeight="1">
      <c r="A24" s="409">
        <v>23</v>
      </c>
      <c r="B24" s="425"/>
      <c r="C24" s="426"/>
      <c r="D24" s="410">
        <f>SUM(D25:D26)</f>
        <v>140</v>
      </c>
      <c r="E24" s="410">
        <f>SUM(E25:E26)</f>
        <v>1700</v>
      </c>
      <c r="F24" s="410">
        <f>SUM(G24:H24)</f>
        <v>4949</v>
      </c>
      <c r="G24" s="411">
        <f t="shared" si="2"/>
        <v>2485</v>
      </c>
      <c r="H24" s="426">
        <f t="shared" si="3"/>
        <v>2464</v>
      </c>
      <c r="I24" s="410">
        <f t="shared" si="4"/>
        <v>1582</v>
      </c>
      <c r="J24" s="411">
        <f>SUM(J25:J26)</f>
        <v>778</v>
      </c>
      <c r="K24" s="427">
        <f>SUM(K25:K26)</f>
        <v>804</v>
      </c>
      <c r="L24" s="410">
        <f t="shared" si="5"/>
        <v>1748</v>
      </c>
      <c r="M24" s="411">
        <f>SUM(M25:M26)</f>
        <v>902</v>
      </c>
      <c r="N24" s="427">
        <f>SUM(N25:N26)</f>
        <v>846</v>
      </c>
      <c r="O24" s="410">
        <f aca="true" t="shared" si="6" ref="O24:O31">SUM(P24:Q24)</f>
        <v>1575</v>
      </c>
      <c r="P24" s="411">
        <f>SUM(P25:P26)</f>
        <v>774</v>
      </c>
      <c r="Q24" s="413">
        <f>SUM(Q25:Q26)</f>
        <v>801</v>
      </c>
      <c r="R24" s="410">
        <f aca="true" t="shared" si="7" ref="R24:R31">SUM(S24:T24)</f>
        <v>44</v>
      </c>
      <c r="S24" s="411">
        <f>SUM(S25:S26)</f>
        <v>31</v>
      </c>
      <c r="T24" s="427">
        <f>SUM(T25:T26)</f>
        <v>13</v>
      </c>
      <c r="U24" s="410">
        <f aca="true" t="shared" si="8" ref="U24:U31">SUM(V24:W24)</f>
        <v>403</v>
      </c>
      <c r="V24" s="411">
        <f>SUM(V25:V26)</f>
        <v>330</v>
      </c>
      <c r="W24" s="427">
        <f>SUM(W25:W26)</f>
        <v>73</v>
      </c>
      <c r="X24" s="410">
        <f>SUM(X25:X26)</f>
        <v>6</v>
      </c>
      <c r="Y24" s="410">
        <f aca="true" t="shared" si="9" ref="Y24:Y31">SUM(Z24:AA24)</f>
        <v>37</v>
      </c>
      <c r="Z24" s="411">
        <f>SUM(Z25:Z26)</f>
        <v>23</v>
      </c>
      <c r="AA24" s="427">
        <f>SUM(AA25:AA26)</f>
        <v>14</v>
      </c>
      <c r="AB24" s="410">
        <f aca="true" t="shared" si="10" ref="AB24:AB31">SUM(AC24:AD24)</f>
        <v>82</v>
      </c>
      <c r="AC24" s="411">
        <f>SUM(AC25:AC26)</f>
        <v>54</v>
      </c>
      <c r="AD24" s="427">
        <f>SUM(AD25:AD26)</f>
        <v>28</v>
      </c>
      <c r="AE24" s="425"/>
      <c r="AF24" s="426"/>
      <c r="AG24" s="409">
        <v>23</v>
      </c>
    </row>
    <row r="25" spans="1:33" ht="18" customHeight="1">
      <c r="A25" s="823" t="s">
        <v>690</v>
      </c>
      <c r="B25" s="824"/>
      <c r="C25" s="825"/>
      <c r="D25" s="428">
        <f>SUM(D28,D30)</f>
        <v>126</v>
      </c>
      <c r="E25" s="428">
        <f>SUM(E28,E30)</f>
        <v>1560</v>
      </c>
      <c r="F25" s="429">
        <f t="shared" si="1"/>
        <v>4625</v>
      </c>
      <c r="G25" s="430">
        <f t="shared" si="2"/>
        <v>2309</v>
      </c>
      <c r="H25" s="431">
        <f t="shared" si="3"/>
        <v>2316</v>
      </c>
      <c r="I25" s="432">
        <f t="shared" si="4"/>
        <v>1474</v>
      </c>
      <c r="J25" s="433">
        <f>SUM(J28,J30)</f>
        <v>722</v>
      </c>
      <c r="K25" s="422">
        <f>SUM(K28,K30)</f>
        <v>752</v>
      </c>
      <c r="L25" s="429">
        <f t="shared" si="5"/>
        <v>1633</v>
      </c>
      <c r="M25" s="421">
        <f>SUM(M28,M30)</f>
        <v>832</v>
      </c>
      <c r="N25" s="434">
        <f>SUM(N28,N30)</f>
        <v>801</v>
      </c>
      <c r="O25" s="432">
        <f t="shared" si="6"/>
        <v>1474</v>
      </c>
      <c r="P25" s="433">
        <f>SUM(P28,P30)</f>
        <v>724</v>
      </c>
      <c r="Q25" s="407">
        <f>SUM(Q28,Q30)</f>
        <v>750</v>
      </c>
      <c r="R25" s="429">
        <f t="shared" si="7"/>
        <v>44</v>
      </c>
      <c r="S25" s="433">
        <f>SUM(S28,S30)</f>
        <v>31</v>
      </c>
      <c r="T25" s="422">
        <f>SUM(T28,T30)</f>
        <v>13</v>
      </c>
      <c r="U25" s="429">
        <f t="shared" si="8"/>
        <v>372</v>
      </c>
      <c r="V25" s="433">
        <f>SUM(V28,V30)</f>
        <v>307</v>
      </c>
      <c r="W25" s="419">
        <f>SUM(W28,W30)</f>
        <v>65</v>
      </c>
      <c r="X25" s="404">
        <f>SUM(X28,X30)</f>
        <v>6</v>
      </c>
      <c r="Y25" s="429">
        <f t="shared" si="9"/>
        <v>12</v>
      </c>
      <c r="Z25" s="433">
        <f>SUM(Z28,Z30)</f>
        <v>10</v>
      </c>
      <c r="AA25" s="422">
        <f>SUM(AA28,AA30)</f>
        <v>2</v>
      </c>
      <c r="AB25" s="429">
        <f t="shared" si="10"/>
        <v>74</v>
      </c>
      <c r="AC25" s="433">
        <f>SUM(AC28,AC30)</f>
        <v>49</v>
      </c>
      <c r="AD25" s="422">
        <f>SUM(AD28,AD30)</f>
        <v>25</v>
      </c>
      <c r="AE25" s="823" t="s">
        <v>690</v>
      </c>
      <c r="AF25" s="824"/>
      <c r="AG25" s="825"/>
    </row>
    <row r="26" spans="1:33" ht="18" customHeight="1">
      <c r="A26" s="826" t="s">
        <v>785</v>
      </c>
      <c r="B26" s="827"/>
      <c r="C26" s="828"/>
      <c r="D26" s="435">
        <f>D29</f>
        <v>14</v>
      </c>
      <c r="E26" s="435">
        <f>E29</f>
        <v>140</v>
      </c>
      <c r="F26" s="435">
        <f t="shared" si="1"/>
        <v>324</v>
      </c>
      <c r="G26" s="436">
        <f t="shared" si="2"/>
        <v>176</v>
      </c>
      <c r="H26" s="437">
        <f t="shared" si="3"/>
        <v>148</v>
      </c>
      <c r="I26" s="435">
        <f t="shared" si="4"/>
        <v>108</v>
      </c>
      <c r="J26" s="438">
        <f>J29</f>
        <v>56</v>
      </c>
      <c r="K26" s="439">
        <f aca="true" t="shared" si="11" ref="K26:AD26">K29</f>
        <v>52</v>
      </c>
      <c r="L26" s="435">
        <f t="shared" si="5"/>
        <v>115</v>
      </c>
      <c r="M26" s="436">
        <f t="shared" si="11"/>
        <v>70</v>
      </c>
      <c r="N26" s="437">
        <f t="shared" si="11"/>
        <v>45</v>
      </c>
      <c r="O26" s="435">
        <f t="shared" si="6"/>
        <v>101</v>
      </c>
      <c r="P26" s="438">
        <f t="shared" si="11"/>
        <v>50</v>
      </c>
      <c r="Q26" s="437">
        <f t="shared" si="11"/>
        <v>51</v>
      </c>
      <c r="R26" s="435">
        <f t="shared" si="7"/>
        <v>0</v>
      </c>
      <c r="S26" s="438">
        <f t="shared" si="11"/>
        <v>0</v>
      </c>
      <c r="T26" s="439">
        <f t="shared" si="11"/>
        <v>0</v>
      </c>
      <c r="U26" s="435">
        <f t="shared" si="8"/>
        <v>31</v>
      </c>
      <c r="V26" s="438">
        <f t="shared" si="11"/>
        <v>23</v>
      </c>
      <c r="W26" s="440">
        <f t="shared" si="11"/>
        <v>8</v>
      </c>
      <c r="X26" s="435">
        <f t="shared" si="11"/>
        <v>0</v>
      </c>
      <c r="Y26" s="435">
        <f t="shared" si="9"/>
        <v>25</v>
      </c>
      <c r="Z26" s="438">
        <f t="shared" si="11"/>
        <v>13</v>
      </c>
      <c r="AA26" s="439">
        <f t="shared" si="11"/>
        <v>12</v>
      </c>
      <c r="AB26" s="435">
        <f t="shared" si="10"/>
        <v>8</v>
      </c>
      <c r="AC26" s="438">
        <f t="shared" si="11"/>
        <v>5</v>
      </c>
      <c r="AD26" s="439">
        <f t="shared" si="11"/>
        <v>3</v>
      </c>
      <c r="AE26" s="826" t="s">
        <v>785</v>
      </c>
      <c r="AF26" s="827"/>
      <c r="AG26" s="828"/>
    </row>
    <row r="27" spans="1:33" ht="18" customHeight="1">
      <c r="A27" s="813" t="s">
        <v>490</v>
      </c>
      <c r="B27" s="826" t="s">
        <v>632</v>
      </c>
      <c r="C27" s="828"/>
      <c r="D27" s="441">
        <f>SUM(D28:D29)</f>
        <v>127</v>
      </c>
      <c r="E27" s="441">
        <f>SUM(E28:E29)</f>
        <v>1580</v>
      </c>
      <c r="F27" s="435">
        <f t="shared" si="1"/>
        <v>4729</v>
      </c>
      <c r="G27" s="436">
        <f t="shared" si="2"/>
        <v>2334</v>
      </c>
      <c r="H27" s="437">
        <f t="shared" si="3"/>
        <v>2395</v>
      </c>
      <c r="I27" s="435">
        <f t="shared" si="4"/>
        <v>1520</v>
      </c>
      <c r="J27" s="438">
        <f>SUM(J28:J29)</f>
        <v>740</v>
      </c>
      <c r="K27" s="442">
        <f>SUM(K28:K29)</f>
        <v>780</v>
      </c>
      <c r="L27" s="435">
        <f t="shared" si="5"/>
        <v>1681</v>
      </c>
      <c r="M27" s="436">
        <f>SUM(M28:M29)</f>
        <v>852</v>
      </c>
      <c r="N27" s="443">
        <f>SUM(N28:N29)</f>
        <v>829</v>
      </c>
      <c r="O27" s="435">
        <f t="shared" si="6"/>
        <v>1528</v>
      </c>
      <c r="P27" s="438">
        <f>SUM(P28:P29)</f>
        <v>742</v>
      </c>
      <c r="Q27" s="437">
        <f>SUM(Q28:Q29)</f>
        <v>786</v>
      </c>
      <c r="R27" s="435">
        <f t="shared" si="7"/>
        <v>0</v>
      </c>
      <c r="S27" s="438">
        <f>SUM(S28:S29)</f>
        <v>0</v>
      </c>
      <c r="T27" s="442">
        <f>SUM(T28:T29)</f>
        <v>0</v>
      </c>
      <c r="U27" s="435">
        <f t="shared" si="8"/>
        <v>372</v>
      </c>
      <c r="V27" s="438">
        <f>SUM(V28:V29)</f>
        <v>303</v>
      </c>
      <c r="W27" s="440">
        <f>SUM(W28:W29)</f>
        <v>69</v>
      </c>
      <c r="X27" s="435">
        <f>SUM(X28:X29)</f>
        <v>6</v>
      </c>
      <c r="Y27" s="435">
        <f t="shared" si="9"/>
        <v>30</v>
      </c>
      <c r="Z27" s="438">
        <f>SUM(Z28:Z29)</f>
        <v>17</v>
      </c>
      <c r="AA27" s="442">
        <f>SUM(AA28:AA29)</f>
        <v>13</v>
      </c>
      <c r="AB27" s="435">
        <f t="shared" si="10"/>
        <v>73</v>
      </c>
      <c r="AC27" s="438">
        <f>SUM(AC28:AC29)</f>
        <v>47</v>
      </c>
      <c r="AD27" s="442">
        <f>SUM(AD28:AD29)</f>
        <v>26</v>
      </c>
      <c r="AE27" s="826" t="s">
        <v>632</v>
      </c>
      <c r="AF27" s="828"/>
      <c r="AG27" s="806" t="s">
        <v>490</v>
      </c>
    </row>
    <row r="28" spans="1:33" ht="18" customHeight="1">
      <c r="A28" s="813"/>
      <c r="B28" s="829" t="s">
        <v>245</v>
      </c>
      <c r="C28" s="830"/>
      <c r="D28" s="430">
        <f>SUM(D31,D33:D35,D37:D39)</f>
        <v>113</v>
      </c>
      <c r="E28" s="430">
        <f>SUM(E31,E33:E35,E37:E39)</f>
        <v>1440</v>
      </c>
      <c r="F28" s="404">
        <f t="shared" si="1"/>
        <v>4405</v>
      </c>
      <c r="G28" s="421">
        <f t="shared" si="2"/>
        <v>2158</v>
      </c>
      <c r="H28" s="407">
        <f t="shared" si="3"/>
        <v>2247</v>
      </c>
      <c r="I28" s="404">
        <f t="shared" si="4"/>
        <v>1412</v>
      </c>
      <c r="J28" s="405">
        <f>SUM(J31,J33:J35,J37:J39)</f>
        <v>684</v>
      </c>
      <c r="K28" s="419">
        <f>SUM(K31,K33:K35,K37:K39)</f>
        <v>728</v>
      </c>
      <c r="L28" s="404">
        <f t="shared" si="5"/>
        <v>1566</v>
      </c>
      <c r="M28" s="421">
        <f>SUM(M31,M33:M35,M37:M39)</f>
        <v>782</v>
      </c>
      <c r="N28" s="444">
        <f>SUM(N31,N33:N35,N37:N39)</f>
        <v>784</v>
      </c>
      <c r="O28" s="404">
        <f t="shared" si="6"/>
        <v>1427</v>
      </c>
      <c r="P28" s="405">
        <f>SUM(P31,P33:P35,P37:P39)</f>
        <v>692</v>
      </c>
      <c r="Q28" s="407">
        <f>SUM(Q31,Q33:Q35,Q37:Q39)</f>
        <v>735</v>
      </c>
      <c r="R28" s="404">
        <f t="shared" si="7"/>
        <v>0</v>
      </c>
      <c r="S28" s="405">
        <f>SUM(S31,S33:S35,S37:S39)</f>
        <v>0</v>
      </c>
      <c r="T28" s="419">
        <f>SUM(T31,T33:T35,T37:T39)</f>
        <v>0</v>
      </c>
      <c r="U28" s="404">
        <f t="shared" si="8"/>
        <v>341</v>
      </c>
      <c r="V28" s="405">
        <f>SUM(V31,V33:V35,V37:V39)</f>
        <v>280</v>
      </c>
      <c r="W28" s="419">
        <f>SUM(W31,W33:W35,W37:W39)</f>
        <v>61</v>
      </c>
      <c r="X28" s="404">
        <f>SUM(X31,X33:X35,X37:X39)</f>
        <v>6</v>
      </c>
      <c r="Y28" s="404">
        <f t="shared" si="9"/>
        <v>5</v>
      </c>
      <c r="Z28" s="405">
        <f>SUM(Z31,Z33:Z35,Z37:Z39)</f>
        <v>4</v>
      </c>
      <c r="AA28" s="419">
        <f>SUM(AA31,AA33:AA35,AA37:AA39)</f>
        <v>1</v>
      </c>
      <c r="AB28" s="404">
        <f t="shared" si="10"/>
        <v>65</v>
      </c>
      <c r="AC28" s="405">
        <f>SUM(AC31,AC33:AC35,AC37:AC39)</f>
        <v>42</v>
      </c>
      <c r="AD28" s="419">
        <f>SUM(AD31,AD33:AD35,AD37:AD39)</f>
        <v>23</v>
      </c>
      <c r="AE28" s="829" t="s">
        <v>245</v>
      </c>
      <c r="AF28" s="830"/>
      <c r="AG28" s="806"/>
    </row>
    <row r="29" spans="1:33" ht="18" customHeight="1">
      <c r="A29" s="813"/>
      <c r="B29" s="818" t="s">
        <v>786</v>
      </c>
      <c r="C29" s="819"/>
      <c r="D29" s="404">
        <f>D40</f>
        <v>14</v>
      </c>
      <c r="E29" s="404">
        <f>E40</f>
        <v>140</v>
      </c>
      <c r="F29" s="428">
        <f t="shared" si="1"/>
        <v>324</v>
      </c>
      <c r="G29" s="445">
        <f t="shared" si="2"/>
        <v>176</v>
      </c>
      <c r="H29" s="446">
        <f t="shared" si="3"/>
        <v>148</v>
      </c>
      <c r="I29" s="428">
        <f t="shared" si="4"/>
        <v>108</v>
      </c>
      <c r="J29" s="447">
        <f>J40</f>
        <v>56</v>
      </c>
      <c r="K29" s="448">
        <f>K40</f>
        <v>52</v>
      </c>
      <c r="L29" s="428">
        <f t="shared" si="5"/>
        <v>115</v>
      </c>
      <c r="M29" s="445">
        <f>M40</f>
        <v>70</v>
      </c>
      <c r="N29" s="449">
        <f>N40</f>
        <v>45</v>
      </c>
      <c r="O29" s="428">
        <f t="shared" si="6"/>
        <v>101</v>
      </c>
      <c r="P29" s="447">
        <f>P40</f>
        <v>50</v>
      </c>
      <c r="Q29" s="446">
        <f>Q40</f>
        <v>51</v>
      </c>
      <c r="R29" s="428">
        <f t="shared" si="7"/>
        <v>0</v>
      </c>
      <c r="S29" s="447">
        <f>S40</f>
        <v>0</v>
      </c>
      <c r="T29" s="450">
        <f>T40</f>
        <v>0</v>
      </c>
      <c r="U29" s="428">
        <f t="shared" si="8"/>
        <v>31</v>
      </c>
      <c r="V29" s="447">
        <f>V40</f>
        <v>23</v>
      </c>
      <c r="W29" s="451">
        <f>W40</f>
        <v>8</v>
      </c>
      <c r="X29" s="428">
        <f>X40</f>
        <v>0</v>
      </c>
      <c r="Y29" s="428">
        <f t="shared" si="9"/>
        <v>25</v>
      </c>
      <c r="Z29" s="447">
        <f>Z40</f>
        <v>13</v>
      </c>
      <c r="AA29" s="450">
        <f>AA40</f>
        <v>12</v>
      </c>
      <c r="AB29" s="428">
        <f t="shared" si="10"/>
        <v>8</v>
      </c>
      <c r="AC29" s="447">
        <f>AC40</f>
        <v>5</v>
      </c>
      <c r="AD29" s="450">
        <f>AD40</f>
        <v>3</v>
      </c>
      <c r="AE29" s="818" t="s">
        <v>786</v>
      </c>
      <c r="AF29" s="819"/>
      <c r="AG29" s="806"/>
    </row>
    <row r="30" spans="1:33" ht="18" customHeight="1">
      <c r="A30" s="452" t="s">
        <v>505</v>
      </c>
      <c r="B30" s="820" t="s">
        <v>245</v>
      </c>
      <c r="C30" s="821"/>
      <c r="D30" s="453">
        <f>SUM(D32,D36)</f>
        <v>13</v>
      </c>
      <c r="E30" s="453">
        <f aca="true" t="shared" si="12" ref="E30:X30">SUM(E32,E36)</f>
        <v>120</v>
      </c>
      <c r="F30" s="454">
        <f t="shared" si="1"/>
        <v>220</v>
      </c>
      <c r="G30" s="455">
        <f t="shared" si="2"/>
        <v>151</v>
      </c>
      <c r="H30" s="456">
        <f t="shared" si="3"/>
        <v>69</v>
      </c>
      <c r="I30" s="454">
        <f t="shared" si="4"/>
        <v>62</v>
      </c>
      <c r="J30" s="457">
        <f t="shared" si="12"/>
        <v>38</v>
      </c>
      <c r="K30" s="458">
        <f t="shared" si="12"/>
        <v>24</v>
      </c>
      <c r="L30" s="454">
        <f t="shared" si="5"/>
        <v>67</v>
      </c>
      <c r="M30" s="455">
        <f t="shared" si="12"/>
        <v>50</v>
      </c>
      <c r="N30" s="456">
        <f t="shared" si="12"/>
        <v>17</v>
      </c>
      <c r="O30" s="454">
        <f t="shared" si="6"/>
        <v>47</v>
      </c>
      <c r="P30" s="457">
        <f t="shared" si="12"/>
        <v>32</v>
      </c>
      <c r="Q30" s="456">
        <f t="shared" si="12"/>
        <v>15</v>
      </c>
      <c r="R30" s="454">
        <f t="shared" si="7"/>
        <v>44</v>
      </c>
      <c r="S30" s="457">
        <f t="shared" si="12"/>
        <v>31</v>
      </c>
      <c r="T30" s="458">
        <f t="shared" si="12"/>
        <v>13</v>
      </c>
      <c r="U30" s="454">
        <f t="shared" si="8"/>
        <v>31</v>
      </c>
      <c r="V30" s="457">
        <f t="shared" si="12"/>
        <v>27</v>
      </c>
      <c r="W30" s="459">
        <f t="shared" si="12"/>
        <v>4</v>
      </c>
      <c r="X30" s="454">
        <f t="shared" si="12"/>
        <v>0</v>
      </c>
      <c r="Y30" s="454">
        <f t="shared" si="9"/>
        <v>7</v>
      </c>
      <c r="Z30" s="457">
        <f>SUM(Z32,Z36)</f>
        <v>6</v>
      </c>
      <c r="AA30" s="458">
        <f>SUM(AA32,AA36)</f>
        <v>1</v>
      </c>
      <c r="AB30" s="454">
        <f t="shared" si="10"/>
        <v>9</v>
      </c>
      <c r="AC30" s="457">
        <f>SUM(AC32,AC36)</f>
        <v>7</v>
      </c>
      <c r="AD30" s="458">
        <f>SUM(AD32,AD36)</f>
        <v>2</v>
      </c>
      <c r="AE30" s="820" t="s">
        <v>245</v>
      </c>
      <c r="AF30" s="821"/>
      <c r="AG30" s="460" t="s">
        <v>505</v>
      </c>
    </row>
    <row r="31" spans="1:33" ht="18" customHeight="1">
      <c r="A31" s="814" t="s">
        <v>526</v>
      </c>
      <c r="B31" s="806" t="s">
        <v>482</v>
      </c>
      <c r="C31" s="408" t="s">
        <v>490</v>
      </c>
      <c r="D31" s="432">
        <v>19</v>
      </c>
      <c r="E31" s="432">
        <v>240</v>
      </c>
      <c r="F31" s="432">
        <f t="shared" si="1"/>
        <v>764</v>
      </c>
      <c r="G31" s="433">
        <f t="shared" si="2"/>
        <v>384</v>
      </c>
      <c r="H31" s="431">
        <f t="shared" si="3"/>
        <v>380</v>
      </c>
      <c r="I31" s="432">
        <f t="shared" si="4"/>
        <v>242</v>
      </c>
      <c r="J31" s="433">
        <v>120</v>
      </c>
      <c r="K31" s="431">
        <v>122</v>
      </c>
      <c r="L31" s="432">
        <f t="shared" si="5"/>
        <v>281</v>
      </c>
      <c r="M31" s="433">
        <v>143</v>
      </c>
      <c r="N31" s="431">
        <v>138</v>
      </c>
      <c r="O31" s="432">
        <f t="shared" si="6"/>
        <v>241</v>
      </c>
      <c r="P31" s="423">
        <v>121</v>
      </c>
      <c r="Q31" s="431">
        <v>120</v>
      </c>
      <c r="R31" s="432">
        <f t="shared" si="7"/>
        <v>0</v>
      </c>
      <c r="S31" s="433">
        <v>0</v>
      </c>
      <c r="T31" s="407">
        <v>0</v>
      </c>
      <c r="U31" s="432">
        <f t="shared" si="8"/>
        <v>53</v>
      </c>
      <c r="V31" s="433">
        <v>45</v>
      </c>
      <c r="W31" s="431">
        <v>8</v>
      </c>
      <c r="X31" s="461">
        <v>2</v>
      </c>
      <c r="Y31" s="432">
        <f t="shared" si="9"/>
        <v>0</v>
      </c>
      <c r="Z31" s="433">
        <v>0</v>
      </c>
      <c r="AA31" s="431">
        <v>0</v>
      </c>
      <c r="AB31" s="432">
        <f t="shared" si="10"/>
        <v>9</v>
      </c>
      <c r="AC31" s="433">
        <v>5</v>
      </c>
      <c r="AD31" s="431">
        <v>4</v>
      </c>
      <c r="AE31" s="408" t="s">
        <v>490</v>
      </c>
      <c r="AF31" s="806" t="s">
        <v>482</v>
      </c>
      <c r="AG31" s="814" t="s">
        <v>526</v>
      </c>
    </row>
    <row r="32" spans="1:33" ht="18" customHeight="1">
      <c r="A32" s="814"/>
      <c r="B32" s="806"/>
      <c r="C32" s="408" t="s">
        <v>505</v>
      </c>
      <c r="D32" s="404">
        <v>4</v>
      </c>
      <c r="E32" s="404">
        <v>40</v>
      </c>
      <c r="F32" s="404">
        <f aca="true" t="shared" si="13" ref="F32:F40">SUM(G32:H32)</f>
        <v>123</v>
      </c>
      <c r="G32" s="405">
        <f aca="true" t="shared" si="14" ref="G32:G41">SUM(J32,M32,P32,S32)</f>
        <v>56</v>
      </c>
      <c r="H32" s="407">
        <f aca="true" t="shared" si="15" ref="H32:H41">SUM(K32,N32,Q32,T32)</f>
        <v>67</v>
      </c>
      <c r="I32" s="404">
        <f aca="true" t="shared" si="16" ref="I32:I40">SUM(J32:K32)</f>
        <v>41</v>
      </c>
      <c r="J32" s="405">
        <v>17</v>
      </c>
      <c r="K32" s="407">
        <v>24</v>
      </c>
      <c r="L32" s="404">
        <f aca="true" t="shared" si="17" ref="L32:L40">SUM(M32:N32)</f>
        <v>31</v>
      </c>
      <c r="M32" s="405">
        <v>15</v>
      </c>
      <c r="N32" s="407">
        <v>16</v>
      </c>
      <c r="O32" s="404">
        <f aca="true" t="shared" si="18" ref="O32:O40">SUM(P32:Q32)</f>
        <v>28</v>
      </c>
      <c r="P32" s="421">
        <v>13</v>
      </c>
      <c r="Q32" s="407">
        <v>15</v>
      </c>
      <c r="R32" s="404">
        <f aca="true" t="shared" si="19" ref="R32:R40">SUM(S32:T32)</f>
        <v>23</v>
      </c>
      <c r="S32" s="405">
        <v>11</v>
      </c>
      <c r="T32" s="407">
        <v>12</v>
      </c>
      <c r="U32" s="404">
        <f aca="true" t="shared" si="20" ref="U32:U40">SUM(V32:W32)</f>
        <v>9</v>
      </c>
      <c r="V32" s="405">
        <v>8</v>
      </c>
      <c r="W32" s="407">
        <v>1</v>
      </c>
      <c r="X32" s="404">
        <v>0</v>
      </c>
      <c r="Y32" s="404">
        <f aca="true" t="shared" si="21" ref="Y32:Y40">SUM(Z32:AA32)</f>
        <v>2</v>
      </c>
      <c r="Z32" s="405">
        <v>1</v>
      </c>
      <c r="AA32" s="407">
        <v>1</v>
      </c>
      <c r="AB32" s="404">
        <f aca="true" t="shared" si="22" ref="AB32:AB40">SUM(AC32:AD32)</f>
        <v>4</v>
      </c>
      <c r="AC32" s="405">
        <v>2</v>
      </c>
      <c r="AD32" s="407">
        <v>2</v>
      </c>
      <c r="AE32" s="408" t="s">
        <v>505</v>
      </c>
      <c r="AF32" s="806"/>
      <c r="AG32" s="814"/>
    </row>
    <row r="33" spans="1:33" ht="18" customHeight="1">
      <c r="A33" s="404" t="s">
        <v>527</v>
      </c>
      <c r="B33" s="408" t="s">
        <v>482</v>
      </c>
      <c r="C33" s="408" t="s">
        <v>490</v>
      </c>
      <c r="D33" s="404">
        <v>20</v>
      </c>
      <c r="E33" s="404">
        <v>240</v>
      </c>
      <c r="F33" s="404">
        <f t="shared" si="13"/>
        <v>801</v>
      </c>
      <c r="G33" s="405">
        <f t="shared" si="14"/>
        <v>346</v>
      </c>
      <c r="H33" s="407">
        <f t="shared" si="15"/>
        <v>455</v>
      </c>
      <c r="I33" s="404">
        <f t="shared" si="16"/>
        <v>242</v>
      </c>
      <c r="J33" s="405">
        <v>105</v>
      </c>
      <c r="K33" s="407">
        <v>137</v>
      </c>
      <c r="L33" s="404">
        <f t="shared" si="17"/>
        <v>279</v>
      </c>
      <c r="M33" s="405">
        <v>120</v>
      </c>
      <c r="N33" s="407">
        <v>159</v>
      </c>
      <c r="O33" s="404">
        <f t="shared" si="18"/>
        <v>280</v>
      </c>
      <c r="P33" s="421">
        <v>121</v>
      </c>
      <c r="Q33" s="407">
        <v>159</v>
      </c>
      <c r="R33" s="404">
        <f t="shared" si="19"/>
        <v>0</v>
      </c>
      <c r="S33" s="405">
        <v>0</v>
      </c>
      <c r="T33" s="407">
        <v>0</v>
      </c>
      <c r="U33" s="404">
        <f t="shared" si="20"/>
        <v>60</v>
      </c>
      <c r="V33" s="405">
        <v>49</v>
      </c>
      <c r="W33" s="407">
        <v>11</v>
      </c>
      <c r="X33" s="462">
        <v>0</v>
      </c>
      <c r="Y33" s="404">
        <f t="shared" si="21"/>
        <v>2</v>
      </c>
      <c r="Z33" s="463">
        <v>1</v>
      </c>
      <c r="AA33" s="464">
        <v>1</v>
      </c>
      <c r="AB33" s="404">
        <f t="shared" si="22"/>
        <v>7</v>
      </c>
      <c r="AC33" s="405">
        <v>4</v>
      </c>
      <c r="AD33" s="407">
        <v>3</v>
      </c>
      <c r="AE33" s="408" t="s">
        <v>490</v>
      </c>
      <c r="AF33" s="408" t="s">
        <v>482</v>
      </c>
      <c r="AG33" s="404" t="s">
        <v>527</v>
      </c>
    </row>
    <row r="34" spans="1:33" ht="18" customHeight="1">
      <c r="A34" s="404" t="s">
        <v>528</v>
      </c>
      <c r="B34" s="408" t="s">
        <v>482</v>
      </c>
      <c r="C34" s="408" t="s">
        <v>490</v>
      </c>
      <c r="D34" s="404">
        <v>16</v>
      </c>
      <c r="E34" s="404">
        <v>200</v>
      </c>
      <c r="F34" s="404">
        <f t="shared" si="13"/>
        <v>632</v>
      </c>
      <c r="G34" s="405">
        <f t="shared" si="14"/>
        <v>166</v>
      </c>
      <c r="H34" s="407">
        <f t="shared" si="15"/>
        <v>466</v>
      </c>
      <c r="I34" s="404">
        <f t="shared" si="16"/>
        <v>200</v>
      </c>
      <c r="J34" s="405">
        <v>52</v>
      </c>
      <c r="K34" s="407">
        <v>148</v>
      </c>
      <c r="L34" s="404">
        <f t="shared" si="17"/>
        <v>238</v>
      </c>
      <c r="M34" s="405">
        <v>51</v>
      </c>
      <c r="N34" s="407">
        <v>187</v>
      </c>
      <c r="O34" s="404">
        <f t="shared" si="18"/>
        <v>194</v>
      </c>
      <c r="P34" s="421">
        <v>63</v>
      </c>
      <c r="Q34" s="407">
        <v>131</v>
      </c>
      <c r="R34" s="404">
        <f t="shared" si="19"/>
        <v>0</v>
      </c>
      <c r="S34" s="405">
        <v>0</v>
      </c>
      <c r="T34" s="407">
        <v>0</v>
      </c>
      <c r="U34" s="404">
        <f t="shared" si="20"/>
        <v>45</v>
      </c>
      <c r="V34" s="405">
        <v>39</v>
      </c>
      <c r="W34" s="407">
        <v>6</v>
      </c>
      <c r="X34" s="404">
        <v>1</v>
      </c>
      <c r="Y34" s="404">
        <f t="shared" si="21"/>
        <v>0</v>
      </c>
      <c r="Z34" s="405">
        <v>0</v>
      </c>
      <c r="AA34" s="464">
        <v>0</v>
      </c>
      <c r="AB34" s="404">
        <f t="shared" si="22"/>
        <v>10</v>
      </c>
      <c r="AC34" s="405">
        <v>5</v>
      </c>
      <c r="AD34" s="407">
        <v>5</v>
      </c>
      <c r="AE34" s="408" t="s">
        <v>490</v>
      </c>
      <c r="AF34" s="408" t="s">
        <v>482</v>
      </c>
      <c r="AG34" s="404" t="s">
        <v>528</v>
      </c>
    </row>
    <row r="35" spans="1:33" ht="18" customHeight="1">
      <c r="A35" s="814" t="s">
        <v>529</v>
      </c>
      <c r="B35" s="806" t="s">
        <v>482</v>
      </c>
      <c r="C35" s="408" t="s">
        <v>490</v>
      </c>
      <c r="D35" s="404">
        <v>19</v>
      </c>
      <c r="E35" s="404">
        <v>240</v>
      </c>
      <c r="F35" s="404">
        <f t="shared" si="13"/>
        <v>745</v>
      </c>
      <c r="G35" s="405">
        <f t="shared" si="14"/>
        <v>672</v>
      </c>
      <c r="H35" s="407">
        <f t="shared" si="15"/>
        <v>73</v>
      </c>
      <c r="I35" s="404">
        <f t="shared" si="16"/>
        <v>239</v>
      </c>
      <c r="J35" s="405">
        <v>218</v>
      </c>
      <c r="K35" s="407">
        <v>21</v>
      </c>
      <c r="L35" s="404">
        <f t="shared" si="17"/>
        <v>277</v>
      </c>
      <c r="M35" s="405">
        <v>251</v>
      </c>
      <c r="N35" s="407">
        <v>26</v>
      </c>
      <c r="O35" s="404">
        <f t="shared" si="18"/>
        <v>229</v>
      </c>
      <c r="P35" s="421">
        <v>203</v>
      </c>
      <c r="Q35" s="407">
        <v>26</v>
      </c>
      <c r="R35" s="404">
        <f t="shared" si="19"/>
        <v>0</v>
      </c>
      <c r="S35" s="405">
        <v>0</v>
      </c>
      <c r="T35" s="407">
        <v>0</v>
      </c>
      <c r="U35" s="404">
        <f t="shared" si="20"/>
        <v>58</v>
      </c>
      <c r="V35" s="405">
        <v>52</v>
      </c>
      <c r="W35" s="407">
        <v>6</v>
      </c>
      <c r="X35" s="404">
        <v>0</v>
      </c>
      <c r="Y35" s="404">
        <f t="shared" si="21"/>
        <v>3</v>
      </c>
      <c r="Z35" s="405">
        <v>3</v>
      </c>
      <c r="AA35" s="407">
        <v>0</v>
      </c>
      <c r="AB35" s="404">
        <f t="shared" si="22"/>
        <v>20</v>
      </c>
      <c r="AC35" s="405">
        <v>16</v>
      </c>
      <c r="AD35" s="407">
        <v>4</v>
      </c>
      <c r="AE35" s="408" t="s">
        <v>490</v>
      </c>
      <c r="AF35" s="806" t="s">
        <v>482</v>
      </c>
      <c r="AG35" s="814" t="s">
        <v>529</v>
      </c>
    </row>
    <row r="36" spans="1:33" ht="18" customHeight="1">
      <c r="A36" s="814"/>
      <c r="B36" s="806"/>
      <c r="C36" s="408" t="s">
        <v>505</v>
      </c>
      <c r="D36" s="404">
        <v>9</v>
      </c>
      <c r="E36" s="404">
        <v>80</v>
      </c>
      <c r="F36" s="404">
        <f t="shared" si="13"/>
        <v>97</v>
      </c>
      <c r="G36" s="405">
        <f t="shared" si="14"/>
        <v>95</v>
      </c>
      <c r="H36" s="407">
        <f t="shared" si="15"/>
        <v>2</v>
      </c>
      <c r="I36" s="404">
        <f t="shared" si="16"/>
        <v>21</v>
      </c>
      <c r="J36" s="405">
        <v>21</v>
      </c>
      <c r="K36" s="407">
        <v>0</v>
      </c>
      <c r="L36" s="404">
        <f t="shared" si="17"/>
        <v>36</v>
      </c>
      <c r="M36" s="405">
        <v>35</v>
      </c>
      <c r="N36" s="407">
        <v>1</v>
      </c>
      <c r="O36" s="404">
        <f t="shared" si="18"/>
        <v>19</v>
      </c>
      <c r="P36" s="421">
        <v>19</v>
      </c>
      <c r="Q36" s="407">
        <v>0</v>
      </c>
      <c r="R36" s="404">
        <f t="shared" si="19"/>
        <v>21</v>
      </c>
      <c r="S36" s="405">
        <v>20</v>
      </c>
      <c r="T36" s="407">
        <v>1</v>
      </c>
      <c r="U36" s="404">
        <f t="shared" si="20"/>
        <v>22</v>
      </c>
      <c r="V36" s="405">
        <v>19</v>
      </c>
      <c r="W36" s="407">
        <v>3</v>
      </c>
      <c r="X36" s="404">
        <v>0</v>
      </c>
      <c r="Y36" s="404">
        <f t="shared" si="21"/>
        <v>5</v>
      </c>
      <c r="Z36" s="405">
        <v>5</v>
      </c>
      <c r="AA36" s="407">
        <v>0</v>
      </c>
      <c r="AB36" s="404">
        <f t="shared" si="22"/>
        <v>5</v>
      </c>
      <c r="AC36" s="405">
        <v>5</v>
      </c>
      <c r="AD36" s="407">
        <v>0</v>
      </c>
      <c r="AE36" s="408" t="s">
        <v>505</v>
      </c>
      <c r="AF36" s="806"/>
      <c r="AG36" s="814"/>
    </row>
    <row r="37" spans="1:33" ht="18" customHeight="1">
      <c r="A37" s="404" t="s">
        <v>626</v>
      </c>
      <c r="B37" s="408" t="s">
        <v>787</v>
      </c>
      <c r="C37" s="408" t="s">
        <v>788</v>
      </c>
      <c r="D37" s="404">
        <v>6</v>
      </c>
      <c r="E37" s="404">
        <v>80</v>
      </c>
      <c r="F37" s="404">
        <f t="shared" si="13"/>
        <v>148</v>
      </c>
      <c r="G37" s="405">
        <f t="shared" si="14"/>
        <v>78</v>
      </c>
      <c r="H37" s="407">
        <f t="shared" si="15"/>
        <v>70</v>
      </c>
      <c r="I37" s="404">
        <f t="shared" si="16"/>
        <v>49</v>
      </c>
      <c r="J37" s="405">
        <v>27</v>
      </c>
      <c r="K37" s="407">
        <v>22</v>
      </c>
      <c r="L37" s="404">
        <f t="shared" si="17"/>
        <v>51</v>
      </c>
      <c r="M37" s="405">
        <v>29</v>
      </c>
      <c r="N37" s="407">
        <v>22</v>
      </c>
      <c r="O37" s="404">
        <f t="shared" si="18"/>
        <v>48</v>
      </c>
      <c r="P37" s="421">
        <v>22</v>
      </c>
      <c r="Q37" s="407">
        <v>26</v>
      </c>
      <c r="R37" s="404">
        <f t="shared" si="19"/>
        <v>0</v>
      </c>
      <c r="S37" s="405">
        <v>0</v>
      </c>
      <c r="T37" s="407">
        <v>0</v>
      </c>
      <c r="U37" s="404">
        <f t="shared" si="20"/>
        <v>19</v>
      </c>
      <c r="V37" s="405">
        <v>16</v>
      </c>
      <c r="W37" s="407">
        <v>3</v>
      </c>
      <c r="X37" s="462">
        <v>1</v>
      </c>
      <c r="Y37" s="404">
        <f t="shared" si="21"/>
        <v>0</v>
      </c>
      <c r="Z37" s="463">
        <v>0</v>
      </c>
      <c r="AA37" s="407">
        <v>0</v>
      </c>
      <c r="AB37" s="404">
        <f t="shared" si="22"/>
        <v>5</v>
      </c>
      <c r="AC37" s="405">
        <v>4</v>
      </c>
      <c r="AD37" s="407">
        <v>1</v>
      </c>
      <c r="AE37" s="408" t="s">
        <v>788</v>
      </c>
      <c r="AF37" s="408" t="s">
        <v>787</v>
      </c>
      <c r="AG37" s="404" t="s">
        <v>626</v>
      </c>
    </row>
    <row r="38" spans="1:33" ht="18" customHeight="1">
      <c r="A38" s="404" t="s">
        <v>28</v>
      </c>
      <c r="B38" s="408" t="s">
        <v>787</v>
      </c>
      <c r="C38" s="408" t="s">
        <v>788</v>
      </c>
      <c r="D38" s="404">
        <v>15</v>
      </c>
      <c r="E38" s="404">
        <v>200</v>
      </c>
      <c r="F38" s="404">
        <f t="shared" si="13"/>
        <v>598</v>
      </c>
      <c r="G38" s="405">
        <f t="shared" si="14"/>
        <v>225</v>
      </c>
      <c r="H38" s="407">
        <f t="shared" si="15"/>
        <v>373</v>
      </c>
      <c r="I38" s="404">
        <f t="shared" si="16"/>
        <v>199</v>
      </c>
      <c r="J38" s="405">
        <v>71</v>
      </c>
      <c r="K38" s="407">
        <v>128</v>
      </c>
      <c r="L38" s="404">
        <f t="shared" si="17"/>
        <v>200</v>
      </c>
      <c r="M38" s="405">
        <v>80</v>
      </c>
      <c r="N38" s="407">
        <v>120</v>
      </c>
      <c r="O38" s="404">
        <f t="shared" si="18"/>
        <v>199</v>
      </c>
      <c r="P38" s="421">
        <v>74</v>
      </c>
      <c r="Q38" s="407">
        <v>125</v>
      </c>
      <c r="R38" s="404">
        <f t="shared" si="19"/>
        <v>0</v>
      </c>
      <c r="S38" s="405">
        <v>0</v>
      </c>
      <c r="T38" s="407">
        <v>0</v>
      </c>
      <c r="U38" s="404">
        <f t="shared" si="20"/>
        <v>48</v>
      </c>
      <c r="V38" s="405">
        <v>35</v>
      </c>
      <c r="W38" s="407">
        <v>13</v>
      </c>
      <c r="X38" s="462">
        <v>1</v>
      </c>
      <c r="Y38" s="404">
        <f t="shared" si="21"/>
        <v>0</v>
      </c>
      <c r="Z38" s="463">
        <v>0</v>
      </c>
      <c r="AA38" s="407">
        <v>0</v>
      </c>
      <c r="AB38" s="404">
        <f t="shared" si="22"/>
        <v>8</v>
      </c>
      <c r="AC38" s="405">
        <v>5</v>
      </c>
      <c r="AD38" s="407">
        <v>3</v>
      </c>
      <c r="AE38" s="408" t="s">
        <v>788</v>
      </c>
      <c r="AF38" s="408" t="s">
        <v>787</v>
      </c>
      <c r="AG38" s="404" t="s">
        <v>28</v>
      </c>
    </row>
    <row r="39" spans="1:33" s="419" customFormat="1" ht="18" customHeight="1">
      <c r="A39" s="404" t="s">
        <v>530</v>
      </c>
      <c r="B39" s="408" t="s">
        <v>483</v>
      </c>
      <c r="C39" s="408" t="s">
        <v>490</v>
      </c>
      <c r="D39" s="404">
        <v>18</v>
      </c>
      <c r="E39" s="404">
        <v>240</v>
      </c>
      <c r="F39" s="404">
        <f t="shared" si="13"/>
        <v>717</v>
      </c>
      <c r="G39" s="405">
        <f t="shared" si="14"/>
        <v>287</v>
      </c>
      <c r="H39" s="407">
        <f t="shared" si="15"/>
        <v>430</v>
      </c>
      <c r="I39" s="404">
        <f t="shared" si="16"/>
        <v>241</v>
      </c>
      <c r="J39" s="405">
        <v>91</v>
      </c>
      <c r="K39" s="407">
        <v>150</v>
      </c>
      <c r="L39" s="404">
        <f t="shared" si="17"/>
        <v>240</v>
      </c>
      <c r="M39" s="405">
        <v>108</v>
      </c>
      <c r="N39" s="407">
        <v>132</v>
      </c>
      <c r="O39" s="404">
        <f t="shared" si="18"/>
        <v>236</v>
      </c>
      <c r="P39" s="421">
        <v>88</v>
      </c>
      <c r="Q39" s="407">
        <v>148</v>
      </c>
      <c r="R39" s="404">
        <f t="shared" si="19"/>
        <v>0</v>
      </c>
      <c r="S39" s="405">
        <v>0</v>
      </c>
      <c r="T39" s="407">
        <v>0</v>
      </c>
      <c r="U39" s="404">
        <f t="shared" si="20"/>
        <v>58</v>
      </c>
      <c r="V39" s="405">
        <v>44</v>
      </c>
      <c r="W39" s="407">
        <v>14</v>
      </c>
      <c r="X39" s="404">
        <v>1</v>
      </c>
      <c r="Y39" s="404">
        <f t="shared" si="21"/>
        <v>0</v>
      </c>
      <c r="Z39" s="405">
        <v>0</v>
      </c>
      <c r="AA39" s="407">
        <v>0</v>
      </c>
      <c r="AB39" s="404">
        <f t="shared" si="22"/>
        <v>6</v>
      </c>
      <c r="AC39" s="405">
        <v>3</v>
      </c>
      <c r="AD39" s="407">
        <v>3</v>
      </c>
      <c r="AE39" s="408" t="s">
        <v>490</v>
      </c>
      <c r="AF39" s="408" t="s">
        <v>483</v>
      </c>
      <c r="AG39" s="404" t="s">
        <v>530</v>
      </c>
    </row>
    <row r="40" spans="1:33" ht="18" customHeight="1">
      <c r="A40" s="404" t="s">
        <v>624</v>
      </c>
      <c r="B40" s="465" t="s">
        <v>691</v>
      </c>
      <c r="C40" s="408" t="s">
        <v>490</v>
      </c>
      <c r="D40" s="404">
        <v>14</v>
      </c>
      <c r="E40" s="404">
        <v>140</v>
      </c>
      <c r="F40" s="404">
        <f t="shared" si="13"/>
        <v>324</v>
      </c>
      <c r="G40" s="405">
        <f t="shared" si="14"/>
        <v>176</v>
      </c>
      <c r="H40" s="407">
        <f t="shared" si="15"/>
        <v>148</v>
      </c>
      <c r="I40" s="404">
        <f t="shared" si="16"/>
        <v>108</v>
      </c>
      <c r="J40" s="405">
        <v>56</v>
      </c>
      <c r="K40" s="407">
        <v>52</v>
      </c>
      <c r="L40" s="404">
        <f t="shared" si="17"/>
        <v>115</v>
      </c>
      <c r="M40" s="405">
        <v>70</v>
      </c>
      <c r="N40" s="407">
        <v>45</v>
      </c>
      <c r="O40" s="404">
        <f t="shared" si="18"/>
        <v>101</v>
      </c>
      <c r="P40" s="421">
        <v>50</v>
      </c>
      <c r="Q40" s="407">
        <v>51</v>
      </c>
      <c r="R40" s="404">
        <f t="shared" si="19"/>
        <v>0</v>
      </c>
      <c r="S40" s="405">
        <v>0</v>
      </c>
      <c r="T40" s="407">
        <v>0</v>
      </c>
      <c r="U40" s="404">
        <f t="shared" si="20"/>
        <v>31</v>
      </c>
      <c r="V40" s="405">
        <v>23</v>
      </c>
      <c r="W40" s="407">
        <v>8</v>
      </c>
      <c r="X40" s="404">
        <v>0</v>
      </c>
      <c r="Y40" s="404">
        <f t="shared" si="21"/>
        <v>25</v>
      </c>
      <c r="Z40" s="463">
        <v>13</v>
      </c>
      <c r="AA40" s="464">
        <v>12</v>
      </c>
      <c r="AB40" s="404">
        <f t="shared" si="22"/>
        <v>8</v>
      </c>
      <c r="AC40" s="405">
        <v>5</v>
      </c>
      <c r="AD40" s="407">
        <v>3</v>
      </c>
      <c r="AE40" s="408" t="s">
        <v>490</v>
      </c>
      <c r="AF40" s="465" t="s">
        <v>691</v>
      </c>
      <c r="AG40" s="404" t="s">
        <v>624</v>
      </c>
    </row>
    <row r="41" spans="1:33" ht="18" customHeight="1">
      <c r="A41" s="466" t="s">
        <v>481</v>
      </c>
      <c r="B41" s="418" t="s">
        <v>482</v>
      </c>
      <c r="C41" s="418" t="s">
        <v>490</v>
      </c>
      <c r="D41" s="466">
        <v>13</v>
      </c>
      <c r="E41" s="466">
        <v>160</v>
      </c>
      <c r="F41" s="466">
        <f>SUM(G41:H41)</f>
        <v>494</v>
      </c>
      <c r="G41" s="467">
        <f t="shared" si="14"/>
        <v>137</v>
      </c>
      <c r="H41" s="468">
        <f t="shared" si="15"/>
        <v>357</v>
      </c>
      <c r="I41" s="466">
        <f>SUM(J41:K41)</f>
        <v>159</v>
      </c>
      <c r="J41" s="467">
        <v>36</v>
      </c>
      <c r="K41" s="468">
        <v>123</v>
      </c>
      <c r="L41" s="466">
        <f>SUM(M41:N41)</f>
        <v>199</v>
      </c>
      <c r="M41" s="467">
        <v>57</v>
      </c>
      <c r="N41" s="468">
        <v>142</v>
      </c>
      <c r="O41" s="466">
        <f>SUM(P41:Q41)</f>
        <v>136</v>
      </c>
      <c r="P41" s="469">
        <v>44</v>
      </c>
      <c r="Q41" s="468">
        <v>92</v>
      </c>
      <c r="R41" s="466">
        <f>SUM(S41:T41)</f>
        <v>0</v>
      </c>
      <c r="S41" s="467">
        <v>0</v>
      </c>
      <c r="T41" s="468">
        <v>0</v>
      </c>
      <c r="U41" s="466">
        <f>SUM(V41:W41)</f>
        <v>35</v>
      </c>
      <c r="V41" s="467">
        <v>30</v>
      </c>
      <c r="W41" s="468">
        <v>5</v>
      </c>
      <c r="X41" s="466">
        <v>0</v>
      </c>
      <c r="Y41" s="466">
        <f>SUM(Z41:AA41)</f>
        <v>0</v>
      </c>
      <c r="Z41" s="467">
        <v>0</v>
      </c>
      <c r="AA41" s="470">
        <v>0</v>
      </c>
      <c r="AB41" s="466">
        <f>SUM(AC41:AD41)</f>
        <v>5</v>
      </c>
      <c r="AC41" s="467">
        <v>3</v>
      </c>
      <c r="AD41" s="468">
        <v>2</v>
      </c>
      <c r="AE41" s="418" t="s">
        <v>490</v>
      </c>
      <c r="AF41" s="418" t="s">
        <v>482</v>
      </c>
      <c r="AG41" s="466" t="s">
        <v>481</v>
      </c>
    </row>
    <row r="42" ht="18" customHeight="1">
      <c r="A42" s="471" t="s">
        <v>661</v>
      </c>
    </row>
  </sheetData>
  <sheetProtection/>
  <mergeCells count="44">
    <mergeCell ref="AG35:AG36"/>
    <mergeCell ref="AE25:AG25"/>
    <mergeCell ref="AE26:AG26"/>
    <mergeCell ref="AF17:AF19"/>
    <mergeCell ref="AE17:AE19"/>
    <mergeCell ref="AF31:AF32"/>
    <mergeCell ref="AF35:AF36"/>
    <mergeCell ref="AG17:AG19"/>
    <mergeCell ref="AG27:AG29"/>
    <mergeCell ref="AG31:AG32"/>
    <mergeCell ref="AE30:AF30"/>
    <mergeCell ref="U17:AA17"/>
    <mergeCell ref="U18:W18"/>
    <mergeCell ref="X18:X19"/>
    <mergeCell ref="AB17:AD18"/>
    <mergeCell ref="AE27:AF27"/>
    <mergeCell ref="AE28:AF28"/>
    <mergeCell ref="AE29:AF29"/>
    <mergeCell ref="Y18:AA18"/>
    <mergeCell ref="A35:A36"/>
    <mergeCell ref="B35:B36"/>
    <mergeCell ref="A25:C25"/>
    <mergeCell ref="A26:C26"/>
    <mergeCell ref="B28:C28"/>
    <mergeCell ref="B27:C27"/>
    <mergeCell ref="A7:A8"/>
    <mergeCell ref="B7:B8"/>
    <mergeCell ref="A27:A29"/>
    <mergeCell ref="A31:A32"/>
    <mergeCell ref="B31:B32"/>
    <mergeCell ref="A17:A19"/>
    <mergeCell ref="B17:B19"/>
    <mergeCell ref="B29:C29"/>
    <mergeCell ref="B30:C30"/>
    <mergeCell ref="C7:F7"/>
    <mergeCell ref="G7:I7"/>
    <mergeCell ref="F17:H18"/>
    <mergeCell ref="R17:T18"/>
    <mergeCell ref="C17:C19"/>
    <mergeCell ref="D17:D19"/>
    <mergeCell ref="E17:E19"/>
    <mergeCell ref="I17:K18"/>
    <mergeCell ref="L17:N18"/>
    <mergeCell ref="O17:Q18"/>
  </mergeCells>
  <printOptions/>
  <pageMargins left="0.7874015748031497" right="0.7874015748031497" top="0.7874015748031497" bottom="0.7874015748031497" header="0.1968503937007874" footer="0.1968503937007874"/>
  <pageSetup cellComments="asDisplayed" horizontalDpi="600" verticalDpi="600" orientation="portrait" paperSize="9" r:id="rId1"/>
  <headerFooter alignWithMargins="0">
    <oddFooter>&amp;C－&amp;P－</oddFooter>
  </headerFooter>
  <colBreaks count="1" manualBreakCount="1">
    <brk id="17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2"/>
  </sheetPr>
  <dimension ref="A1:AO77"/>
  <sheetViews>
    <sheetView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1.25" customHeight="1"/>
  <cols>
    <col min="1" max="1" width="9.625" style="60" customWidth="1"/>
    <col min="2" max="32" width="5.00390625" style="60" customWidth="1"/>
    <col min="33" max="16384" width="9.00390625" style="60" customWidth="1"/>
  </cols>
  <sheetData>
    <row r="1" spans="1:41" ht="18" customHeight="1">
      <c r="A1" s="60" t="s">
        <v>246</v>
      </c>
      <c r="X1" s="69"/>
      <c r="Y1" s="69"/>
      <c r="Z1" s="69"/>
      <c r="AB1" s="69"/>
      <c r="AO1" s="70" t="s">
        <v>446</v>
      </c>
    </row>
    <row r="2" spans="1:41" ht="18" customHeight="1">
      <c r="A2" s="60" t="s">
        <v>13</v>
      </c>
      <c r="W2" s="69"/>
      <c r="Y2" s="69"/>
      <c r="AO2" s="70"/>
    </row>
    <row r="3" spans="1:24" ht="18" customHeight="1">
      <c r="A3" s="630" t="s">
        <v>590</v>
      </c>
      <c r="B3" s="859" t="s">
        <v>635</v>
      </c>
      <c r="C3" s="860"/>
      <c r="D3" s="860"/>
      <c r="E3" s="860"/>
      <c r="F3" s="860"/>
      <c r="G3" s="860"/>
      <c r="H3" s="860"/>
      <c r="I3" s="860"/>
      <c r="J3" s="860"/>
      <c r="K3" s="860"/>
      <c r="L3" s="860"/>
      <c r="M3" s="860"/>
      <c r="N3" s="860"/>
      <c r="O3" s="860"/>
      <c r="P3" s="860"/>
      <c r="Q3" s="860"/>
      <c r="R3" s="860"/>
      <c r="S3" s="860"/>
      <c r="T3" s="860"/>
      <c r="U3" s="860"/>
      <c r="V3" s="861"/>
      <c r="W3" s="864" t="s">
        <v>590</v>
      </c>
      <c r="X3" s="747"/>
    </row>
    <row r="4" spans="1:24" ht="18" customHeight="1">
      <c r="A4" s="631"/>
      <c r="B4" s="852" t="s">
        <v>107</v>
      </c>
      <c r="C4" s="853" t="s">
        <v>572</v>
      </c>
      <c r="D4" s="854" t="s">
        <v>577</v>
      </c>
      <c r="E4" s="841" t="s">
        <v>613</v>
      </c>
      <c r="F4" s="852"/>
      <c r="G4" s="852"/>
      <c r="H4" s="839" t="s">
        <v>620</v>
      </c>
      <c r="I4" s="840"/>
      <c r="J4" s="841"/>
      <c r="K4" s="839" t="s">
        <v>610</v>
      </c>
      <c r="L4" s="840"/>
      <c r="M4" s="841"/>
      <c r="N4" s="839" t="s">
        <v>607</v>
      </c>
      <c r="O4" s="840"/>
      <c r="P4" s="841"/>
      <c r="Q4" s="852" t="s">
        <v>612</v>
      </c>
      <c r="R4" s="852"/>
      <c r="S4" s="852"/>
      <c r="T4" s="839" t="s">
        <v>606</v>
      </c>
      <c r="U4" s="840"/>
      <c r="V4" s="841"/>
      <c r="W4" s="748"/>
      <c r="X4" s="750"/>
    </row>
    <row r="5" spans="1:24" ht="18" customHeight="1">
      <c r="A5" s="632"/>
      <c r="B5" s="852"/>
      <c r="C5" s="853"/>
      <c r="D5" s="854"/>
      <c r="E5" s="83" t="s">
        <v>208</v>
      </c>
      <c r="F5" s="84" t="s">
        <v>488</v>
      </c>
      <c r="G5" s="85" t="s">
        <v>489</v>
      </c>
      <c r="H5" s="83" t="s">
        <v>208</v>
      </c>
      <c r="I5" s="84" t="s">
        <v>488</v>
      </c>
      <c r="J5" s="85" t="s">
        <v>489</v>
      </c>
      <c r="K5" s="240" t="s">
        <v>208</v>
      </c>
      <c r="L5" s="84" t="s">
        <v>488</v>
      </c>
      <c r="M5" s="85" t="s">
        <v>489</v>
      </c>
      <c r="N5" s="240" t="s">
        <v>208</v>
      </c>
      <c r="O5" s="84" t="s">
        <v>488</v>
      </c>
      <c r="P5" s="85" t="s">
        <v>489</v>
      </c>
      <c r="Q5" s="240" t="s">
        <v>208</v>
      </c>
      <c r="R5" s="84" t="s">
        <v>488</v>
      </c>
      <c r="S5" s="85" t="s">
        <v>489</v>
      </c>
      <c r="T5" s="240" t="s">
        <v>208</v>
      </c>
      <c r="U5" s="84" t="s">
        <v>488</v>
      </c>
      <c r="V5" s="85" t="s">
        <v>489</v>
      </c>
      <c r="W5" s="767"/>
      <c r="X5" s="769"/>
    </row>
    <row r="6" spans="1:24" ht="18" customHeight="1">
      <c r="A6" s="328" t="s">
        <v>27</v>
      </c>
      <c r="B6" s="65">
        <f>SUM(C6:D6)</f>
        <v>4892</v>
      </c>
      <c r="C6" s="133">
        <f aca="true" t="shared" si="0" ref="C6:D10">SUM(F6,I6,L6,O6,R6,U6,C16,F16,I16,L16,O16,R16,U16,X16)</f>
        <v>2399</v>
      </c>
      <c r="D6" s="71">
        <f t="shared" si="0"/>
        <v>2493</v>
      </c>
      <c r="E6" s="65">
        <f>SUM(F6:G6)</f>
        <v>2902</v>
      </c>
      <c r="F6" s="57">
        <v>1306</v>
      </c>
      <c r="G6" s="58">
        <v>1596</v>
      </c>
      <c r="H6" s="65">
        <f>SUM(I6:J6)</f>
        <v>126</v>
      </c>
      <c r="I6" s="63">
        <v>67</v>
      </c>
      <c r="J6" s="64">
        <v>59</v>
      </c>
      <c r="K6" s="65">
        <f>SUM(L6:M6)</f>
        <v>112</v>
      </c>
      <c r="L6" s="129">
        <v>27</v>
      </c>
      <c r="M6" s="87">
        <v>85</v>
      </c>
      <c r="N6" s="65">
        <f>SUM(O6:P6)</f>
        <v>224</v>
      </c>
      <c r="O6" s="130">
        <v>73</v>
      </c>
      <c r="P6" s="87">
        <v>151</v>
      </c>
      <c r="Q6" s="65">
        <f>SUM(R6:S6)</f>
        <v>107</v>
      </c>
      <c r="R6" s="130">
        <v>44</v>
      </c>
      <c r="S6" s="87">
        <v>63</v>
      </c>
      <c r="T6" s="65">
        <f>SUM(U6:V6)</f>
        <v>225</v>
      </c>
      <c r="U6" s="129">
        <v>79</v>
      </c>
      <c r="V6" s="87">
        <v>146</v>
      </c>
      <c r="W6" s="862" t="s">
        <v>27</v>
      </c>
      <c r="X6" s="863"/>
    </row>
    <row r="7" spans="1:24" ht="18" customHeight="1">
      <c r="A7" s="329">
        <v>20</v>
      </c>
      <c r="B7" s="65">
        <f>SUM(C7:D7)</f>
        <v>4704</v>
      </c>
      <c r="C7" s="57">
        <f t="shared" si="0"/>
        <v>2324</v>
      </c>
      <c r="D7" s="71">
        <f t="shared" si="0"/>
        <v>2380</v>
      </c>
      <c r="E7" s="65">
        <f>SUM(F7:G7)</f>
        <v>2618</v>
      </c>
      <c r="F7" s="57">
        <v>1154</v>
      </c>
      <c r="G7" s="58">
        <v>1464</v>
      </c>
      <c r="H7" s="65">
        <f>SUM(I7:J7)</f>
        <v>126</v>
      </c>
      <c r="I7" s="63">
        <v>76</v>
      </c>
      <c r="J7" s="64">
        <v>50</v>
      </c>
      <c r="K7" s="65">
        <f>SUM(L7:M7)</f>
        <v>111</v>
      </c>
      <c r="L7" s="78">
        <v>31</v>
      </c>
      <c r="M7" s="64">
        <v>80</v>
      </c>
      <c r="N7" s="65">
        <f>SUM(O7:P7)</f>
        <v>234</v>
      </c>
      <c r="O7" s="63">
        <v>75</v>
      </c>
      <c r="P7" s="64">
        <v>159</v>
      </c>
      <c r="Q7" s="65">
        <f>SUM(R7:S7)</f>
        <v>109</v>
      </c>
      <c r="R7" s="63">
        <v>38</v>
      </c>
      <c r="S7" s="64">
        <v>71</v>
      </c>
      <c r="T7" s="65">
        <f>SUM(U7:V7)</f>
        <v>225</v>
      </c>
      <c r="U7" s="78">
        <v>72</v>
      </c>
      <c r="V7" s="64">
        <v>153</v>
      </c>
      <c r="W7" s="855">
        <v>20</v>
      </c>
      <c r="X7" s="856"/>
    </row>
    <row r="8" spans="1:24" s="72" customFormat="1" ht="18" customHeight="1">
      <c r="A8" s="329">
        <v>21</v>
      </c>
      <c r="B8" s="65">
        <f>SUM(C8:D8)</f>
        <v>4531</v>
      </c>
      <c r="C8" s="57">
        <f t="shared" si="0"/>
        <v>2226</v>
      </c>
      <c r="D8" s="71">
        <f t="shared" si="0"/>
        <v>2305</v>
      </c>
      <c r="E8" s="65">
        <f>SUM(F8:G8)</f>
        <v>2370</v>
      </c>
      <c r="F8" s="57">
        <v>1021</v>
      </c>
      <c r="G8" s="58">
        <v>1349</v>
      </c>
      <c r="H8" s="65">
        <f>SUM(I8:J8)</f>
        <v>125</v>
      </c>
      <c r="I8" s="63">
        <v>77</v>
      </c>
      <c r="J8" s="64">
        <v>48</v>
      </c>
      <c r="K8" s="65">
        <f>SUM(L8:M8)</f>
        <v>112</v>
      </c>
      <c r="L8" s="78">
        <v>32</v>
      </c>
      <c r="M8" s="64">
        <v>80</v>
      </c>
      <c r="N8" s="65">
        <f>SUM(O8:P8)</f>
        <v>236</v>
      </c>
      <c r="O8" s="63">
        <v>85</v>
      </c>
      <c r="P8" s="64">
        <v>151</v>
      </c>
      <c r="Q8" s="65">
        <f>SUM(R8:S8)</f>
        <v>118</v>
      </c>
      <c r="R8" s="63">
        <v>38</v>
      </c>
      <c r="S8" s="64">
        <v>80</v>
      </c>
      <c r="T8" s="65">
        <f>SUM(U8:V8)</f>
        <v>195</v>
      </c>
      <c r="U8" s="78">
        <v>62</v>
      </c>
      <c r="V8" s="64">
        <v>133</v>
      </c>
      <c r="W8" s="855">
        <v>21</v>
      </c>
      <c r="X8" s="856"/>
    </row>
    <row r="9" spans="1:24" s="72" customFormat="1" ht="18" customHeight="1">
      <c r="A9" s="329">
        <v>22</v>
      </c>
      <c r="B9" s="65">
        <f>SUM(C9:D9)</f>
        <v>4557</v>
      </c>
      <c r="C9" s="57">
        <f t="shared" si="0"/>
        <v>2255</v>
      </c>
      <c r="D9" s="71">
        <f t="shared" si="0"/>
        <v>2302</v>
      </c>
      <c r="E9" s="65">
        <f>SUM(F9:G9)</f>
        <v>2384</v>
      </c>
      <c r="F9" s="57">
        <v>1046</v>
      </c>
      <c r="G9" s="58">
        <v>1338</v>
      </c>
      <c r="H9" s="65">
        <f>SUM(I9:J9)</f>
        <v>125</v>
      </c>
      <c r="I9" s="63">
        <v>75</v>
      </c>
      <c r="J9" s="64">
        <v>50</v>
      </c>
      <c r="K9" s="65">
        <f>SUM(L9:M9)</f>
        <v>111</v>
      </c>
      <c r="L9" s="78">
        <v>32</v>
      </c>
      <c r="M9" s="64">
        <v>79</v>
      </c>
      <c r="N9" s="65">
        <f>SUM(O9:P9)</f>
        <v>236</v>
      </c>
      <c r="O9" s="63">
        <v>66</v>
      </c>
      <c r="P9" s="64">
        <v>170</v>
      </c>
      <c r="Q9" s="65">
        <f>SUM(R9:S9)</f>
        <v>119</v>
      </c>
      <c r="R9" s="63">
        <v>33</v>
      </c>
      <c r="S9" s="64">
        <v>86</v>
      </c>
      <c r="T9" s="65">
        <f>SUM(U9:V9)</f>
        <v>199</v>
      </c>
      <c r="U9" s="78">
        <v>56</v>
      </c>
      <c r="V9" s="64">
        <v>143</v>
      </c>
      <c r="W9" s="855">
        <v>22</v>
      </c>
      <c r="X9" s="856"/>
    </row>
    <row r="10" spans="1:24" ht="18" customHeight="1">
      <c r="A10" s="330">
        <v>23</v>
      </c>
      <c r="B10" s="218">
        <f>SUM(C10:D10)</f>
        <v>4405</v>
      </c>
      <c r="C10" s="207">
        <f t="shared" si="0"/>
        <v>2158</v>
      </c>
      <c r="D10" s="211">
        <f t="shared" si="0"/>
        <v>2247</v>
      </c>
      <c r="E10" s="218">
        <f>SUM(F10:G10)</f>
        <v>2305</v>
      </c>
      <c r="F10" s="207">
        <v>1017</v>
      </c>
      <c r="G10" s="210">
        <v>1288</v>
      </c>
      <c r="H10" s="218">
        <f>SUM(I10:J10)</f>
        <v>125</v>
      </c>
      <c r="I10" s="205">
        <v>78</v>
      </c>
      <c r="J10" s="175">
        <v>47</v>
      </c>
      <c r="K10" s="218">
        <f>SUM(L10:M10)</f>
        <v>117</v>
      </c>
      <c r="L10" s="209">
        <v>26</v>
      </c>
      <c r="M10" s="175">
        <v>91</v>
      </c>
      <c r="N10" s="218">
        <f>SUM(O10:P10)</f>
        <v>238</v>
      </c>
      <c r="O10" s="205">
        <v>54</v>
      </c>
      <c r="P10" s="175">
        <v>184</v>
      </c>
      <c r="Q10" s="218">
        <f>SUM(R10:S10)</f>
        <v>118</v>
      </c>
      <c r="R10" s="205">
        <v>37</v>
      </c>
      <c r="S10" s="175">
        <v>81</v>
      </c>
      <c r="T10" s="218">
        <f>SUM(U10:V10)</f>
        <v>159</v>
      </c>
      <c r="U10" s="209">
        <v>49</v>
      </c>
      <c r="V10" s="175">
        <v>110</v>
      </c>
      <c r="W10" s="857">
        <v>23</v>
      </c>
      <c r="X10" s="858"/>
    </row>
    <row r="11" ht="18" customHeight="1">
      <c r="Q11" s="72"/>
    </row>
    <row r="12" spans="1:27" ht="18" customHeight="1">
      <c r="A12" s="60" t="s">
        <v>728</v>
      </c>
      <c r="AA12" s="70" t="s">
        <v>446</v>
      </c>
    </row>
    <row r="13" spans="1:27" ht="18" customHeight="1">
      <c r="A13" s="630" t="s">
        <v>590</v>
      </c>
      <c r="B13" s="859" t="s">
        <v>635</v>
      </c>
      <c r="C13" s="860"/>
      <c r="D13" s="860"/>
      <c r="E13" s="860"/>
      <c r="F13" s="860"/>
      <c r="G13" s="860"/>
      <c r="H13" s="860"/>
      <c r="I13" s="860"/>
      <c r="J13" s="860"/>
      <c r="K13" s="860"/>
      <c r="L13" s="860"/>
      <c r="M13" s="860"/>
      <c r="N13" s="860"/>
      <c r="O13" s="860"/>
      <c r="P13" s="860"/>
      <c r="Q13" s="860"/>
      <c r="R13" s="860"/>
      <c r="S13" s="860"/>
      <c r="T13" s="860"/>
      <c r="U13" s="860"/>
      <c r="V13" s="860"/>
      <c r="W13" s="860"/>
      <c r="X13" s="860"/>
      <c r="Y13" s="861"/>
      <c r="Z13" s="864" t="s">
        <v>590</v>
      </c>
      <c r="AA13" s="747"/>
    </row>
    <row r="14" spans="1:27" ht="18" customHeight="1">
      <c r="A14" s="631"/>
      <c r="B14" s="852" t="s">
        <v>636</v>
      </c>
      <c r="C14" s="852"/>
      <c r="D14" s="852"/>
      <c r="E14" s="852" t="s">
        <v>605</v>
      </c>
      <c r="F14" s="852"/>
      <c r="G14" s="852"/>
      <c r="H14" s="852" t="s">
        <v>614</v>
      </c>
      <c r="I14" s="852"/>
      <c r="J14" s="852"/>
      <c r="K14" s="839" t="s">
        <v>615</v>
      </c>
      <c r="L14" s="840"/>
      <c r="M14" s="841"/>
      <c r="N14" s="839" t="s">
        <v>616</v>
      </c>
      <c r="O14" s="840"/>
      <c r="P14" s="841"/>
      <c r="Q14" s="839" t="s">
        <v>29</v>
      </c>
      <c r="R14" s="840"/>
      <c r="S14" s="841"/>
      <c r="T14" s="839" t="s">
        <v>611</v>
      </c>
      <c r="U14" s="840"/>
      <c r="V14" s="841"/>
      <c r="W14" s="839" t="s">
        <v>247</v>
      </c>
      <c r="X14" s="840"/>
      <c r="Y14" s="841"/>
      <c r="Z14" s="748"/>
      <c r="AA14" s="750"/>
    </row>
    <row r="15" spans="1:27" ht="18" customHeight="1">
      <c r="A15" s="632"/>
      <c r="B15" s="240" t="s">
        <v>248</v>
      </c>
      <c r="C15" s="84" t="s">
        <v>488</v>
      </c>
      <c r="D15" s="85" t="s">
        <v>489</v>
      </c>
      <c r="E15" s="240" t="s">
        <v>248</v>
      </c>
      <c r="F15" s="84" t="s">
        <v>488</v>
      </c>
      <c r="G15" s="85" t="s">
        <v>489</v>
      </c>
      <c r="H15" s="240" t="s">
        <v>248</v>
      </c>
      <c r="I15" s="84" t="s">
        <v>488</v>
      </c>
      <c r="J15" s="85" t="s">
        <v>489</v>
      </c>
      <c r="K15" s="240" t="s">
        <v>248</v>
      </c>
      <c r="L15" s="84" t="s">
        <v>488</v>
      </c>
      <c r="M15" s="85" t="s">
        <v>489</v>
      </c>
      <c r="N15" s="83" t="s">
        <v>248</v>
      </c>
      <c r="O15" s="84" t="s">
        <v>488</v>
      </c>
      <c r="P15" s="85" t="s">
        <v>489</v>
      </c>
      <c r="Q15" s="240" t="s">
        <v>248</v>
      </c>
      <c r="R15" s="82" t="s">
        <v>488</v>
      </c>
      <c r="S15" s="85" t="s">
        <v>489</v>
      </c>
      <c r="T15" s="240" t="s">
        <v>248</v>
      </c>
      <c r="U15" s="84" t="s">
        <v>488</v>
      </c>
      <c r="V15" s="85" t="s">
        <v>489</v>
      </c>
      <c r="W15" s="240" t="s">
        <v>248</v>
      </c>
      <c r="X15" s="84" t="s">
        <v>488</v>
      </c>
      <c r="Y15" s="85" t="s">
        <v>489</v>
      </c>
      <c r="Z15" s="767"/>
      <c r="AA15" s="769"/>
    </row>
    <row r="16" spans="1:27" ht="18" customHeight="1">
      <c r="A16" s="328" t="s">
        <v>27</v>
      </c>
      <c r="B16" s="65">
        <f>SUM(C16:D16)</f>
        <v>237</v>
      </c>
      <c r="C16" s="57">
        <v>230</v>
      </c>
      <c r="D16" s="58">
        <v>7</v>
      </c>
      <c r="E16" s="65">
        <f>SUM(F16:G16)</f>
        <v>119</v>
      </c>
      <c r="F16" s="57">
        <v>103</v>
      </c>
      <c r="G16" s="58">
        <v>16</v>
      </c>
      <c r="H16" s="65">
        <f>SUM(I16:J16)</f>
        <v>227</v>
      </c>
      <c r="I16" s="57">
        <v>215</v>
      </c>
      <c r="J16" s="58">
        <v>12</v>
      </c>
      <c r="K16" s="65">
        <f>SUM(L16:M16)</f>
        <v>118</v>
      </c>
      <c r="L16" s="71">
        <v>110</v>
      </c>
      <c r="M16" s="92">
        <v>8</v>
      </c>
      <c r="N16" s="65">
        <f>SUM(O16:P16)</f>
        <v>116</v>
      </c>
      <c r="O16" s="71">
        <v>80</v>
      </c>
      <c r="P16" s="58">
        <v>36</v>
      </c>
      <c r="Q16" s="65">
        <f>SUM(R16:S16)</f>
        <v>200</v>
      </c>
      <c r="R16" s="131">
        <v>65</v>
      </c>
      <c r="S16" s="87">
        <v>135</v>
      </c>
      <c r="T16" s="65">
        <f>SUM(U16:V16)</f>
        <v>104</v>
      </c>
      <c r="U16" s="130">
        <v>0</v>
      </c>
      <c r="V16" s="87">
        <v>104</v>
      </c>
      <c r="W16" s="65">
        <f>SUM(X16:Y16)</f>
        <v>75</v>
      </c>
      <c r="X16" s="130">
        <v>0</v>
      </c>
      <c r="Y16" s="87">
        <v>75</v>
      </c>
      <c r="Z16" s="862" t="s">
        <v>27</v>
      </c>
      <c r="AA16" s="863"/>
    </row>
    <row r="17" spans="1:27" ht="18" customHeight="1">
      <c r="A17" s="329">
        <v>20</v>
      </c>
      <c r="B17" s="65">
        <f>SUM(C17:D17)</f>
        <v>232</v>
      </c>
      <c r="C17" s="57">
        <v>223</v>
      </c>
      <c r="D17" s="58">
        <v>9</v>
      </c>
      <c r="E17" s="65">
        <f>SUM(F17:G17)</f>
        <v>117</v>
      </c>
      <c r="F17" s="57">
        <v>95</v>
      </c>
      <c r="G17" s="58">
        <v>22</v>
      </c>
      <c r="H17" s="65">
        <f>SUM(I17:J17)</f>
        <v>226</v>
      </c>
      <c r="I17" s="57">
        <v>214</v>
      </c>
      <c r="J17" s="58">
        <v>12</v>
      </c>
      <c r="K17" s="65">
        <f>SUM(L17:M17)</f>
        <v>120</v>
      </c>
      <c r="L17" s="71">
        <v>113</v>
      </c>
      <c r="M17" s="92">
        <v>7</v>
      </c>
      <c r="N17" s="65">
        <f>SUM(O17:P17)</f>
        <v>120</v>
      </c>
      <c r="O17" s="71">
        <v>80</v>
      </c>
      <c r="P17" s="58">
        <v>40</v>
      </c>
      <c r="Q17" s="65">
        <f>SUM(R17:S17)</f>
        <v>399</v>
      </c>
      <c r="R17" s="72">
        <v>153</v>
      </c>
      <c r="S17" s="64">
        <v>246</v>
      </c>
      <c r="T17" s="65">
        <f>SUM(U17:V17)</f>
        <v>35</v>
      </c>
      <c r="U17" s="63">
        <v>0</v>
      </c>
      <c r="V17" s="64">
        <v>35</v>
      </c>
      <c r="W17" s="65">
        <f>SUM(X17:Y17)</f>
        <v>32</v>
      </c>
      <c r="X17" s="63">
        <v>0</v>
      </c>
      <c r="Y17" s="64">
        <v>32</v>
      </c>
      <c r="Z17" s="855">
        <v>20</v>
      </c>
      <c r="AA17" s="856"/>
    </row>
    <row r="18" spans="1:27" s="72" customFormat="1" ht="18" customHeight="1">
      <c r="A18" s="329">
        <v>21</v>
      </c>
      <c r="B18" s="65">
        <f>SUM(C18:D18)</f>
        <v>237</v>
      </c>
      <c r="C18" s="57">
        <v>229</v>
      </c>
      <c r="D18" s="58">
        <v>8</v>
      </c>
      <c r="E18" s="65">
        <f>SUM(F18:G18)</f>
        <v>117</v>
      </c>
      <c r="F18" s="57">
        <v>93</v>
      </c>
      <c r="G18" s="58">
        <v>24</v>
      </c>
      <c r="H18" s="65">
        <f>SUM(I18:J18)</f>
        <v>190</v>
      </c>
      <c r="I18" s="57">
        <v>181</v>
      </c>
      <c r="J18" s="58">
        <v>9</v>
      </c>
      <c r="K18" s="65">
        <f>SUM(L18:M18)</f>
        <v>118</v>
      </c>
      <c r="L18" s="71">
        <v>110</v>
      </c>
      <c r="M18" s="92">
        <v>8</v>
      </c>
      <c r="N18" s="65">
        <f>SUM(O18:P18)</f>
        <v>114</v>
      </c>
      <c r="O18" s="71">
        <v>71</v>
      </c>
      <c r="P18" s="58">
        <v>43</v>
      </c>
      <c r="Q18" s="65">
        <f>SUM(R18:S18)</f>
        <v>599</v>
      </c>
      <c r="R18" s="72">
        <v>227</v>
      </c>
      <c r="S18" s="64">
        <v>372</v>
      </c>
      <c r="T18" s="65">
        <f>SUM(U18:V18)</f>
        <v>0</v>
      </c>
      <c r="U18" s="63">
        <v>0</v>
      </c>
      <c r="V18" s="64">
        <v>0</v>
      </c>
      <c r="W18" s="65">
        <f>SUM(X18:Y18)</f>
        <v>0</v>
      </c>
      <c r="X18" s="63">
        <v>0</v>
      </c>
      <c r="Y18" s="64">
        <v>0</v>
      </c>
      <c r="Z18" s="855">
        <v>21</v>
      </c>
      <c r="AA18" s="856"/>
    </row>
    <row r="19" spans="1:27" s="72" customFormat="1" ht="18" customHeight="1">
      <c r="A19" s="329">
        <v>22</v>
      </c>
      <c r="B19" s="65">
        <f>SUM(C19:D19)</f>
        <v>239</v>
      </c>
      <c r="C19" s="57">
        <v>233</v>
      </c>
      <c r="D19" s="58">
        <v>6</v>
      </c>
      <c r="E19" s="65">
        <f>SUM(F19:G19)</f>
        <v>119</v>
      </c>
      <c r="F19" s="57">
        <v>94</v>
      </c>
      <c r="G19" s="58">
        <v>25</v>
      </c>
      <c r="H19" s="65">
        <f>SUM(I19:J19)</f>
        <v>192</v>
      </c>
      <c r="I19" s="57">
        <v>187</v>
      </c>
      <c r="J19" s="58">
        <v>5</v>
      </c>
      <c r="K19" s="65">
        <f>SUM(L19:M19)</f>
        <v>118</v>
      </c>
      <c r="L19" s="71">
        <v>114</v>
      </c>
      <c r="M19" s="92">
        <v>4</v>
      </c>
      <c r="N19" s="65">
        <f>SUM(O19:P19)</f>
        <v>115</v>
      </c>
      <c r="O19" s="71">
        <v>76</v>
      </c>
      <c r="P19" s="58">
        <v>39</v>
      </c>
      <c r="Q19" s="65">
        <f>SUM(R19:S19)</f>
        <v>600</v>
      </c>
      <c r="R19" s="72">
        <v>243</v>
      </c>
      <c r="S19" s="64">
        <v>357</v>
      </c>
      <c r="T19" s="65">
        <f>SUM(U19:V19)</f>
        <v>0</v>
      </c>
      <c r="U19" s="63">
        <v>0</v>
      </c>
      <c r="V19" s="64">
        <v>0</v>
      </c>
      <c r="W19" s="65">
        <f>SUM(X19:Y19)</f>
        <v>0</v>
      </c>
      <c r="X19" s="63">
        <v>0</v>
      </c>
      <c r="Y19" s="64">
        <v>0</v>
      </c>
      <c r="Z19" s="855">
        <v>22</v>
      </c>
      <c r="AA19" s="856"/>
    </row>
    <row r="20" spans="1:27" ht="18" customHeight="1">
      <c r="A20" s="330">
        <v>23</v>
      </c>
      <c r="B20" s="218">
        <f>SUM(C20:D20)</f>
        <v>235</v>
      </c>
      <c r="C20" s="207">
        <v>230</v>
      </c>
      <c r="D20" s="210">
        <v>5</v>
      </c>
      <c r="E20" s="218">
        <f>SUM(F20:G20)</f>
        <v>117</v>
      </c>
      <c r="F20" s="207">
        <v>93</v>
      </c>
      <c r="G20" s="210">
        <v>24</v>
      </c>
      <c r="H20" s="218">
        <f>SUM(I20:J20)</f>
        <v>156</v>
      </c>
      <c r="I20" s="207">
        <v>150</v>
      </c>
      <c r="J20" s="210">
        <v>6</v>
      </c>
      <c r="K20" s="218">
        <f>SUM(L20:M20)</f>
        <v>119</v>
      </c>
      <c r="L20" s="211">
        <v>115</v>
      </c>
      <c r="M20" s="177">
        <v>4</v>
      </c>
      <c r="N20" s="218">
        <f>SUM(O20:P20)</f>
        <v>118</v>
      </c>
      <c r="O20" s="211">
        <v>84</v>
      </c>
      <c r="P20" s="210">
        <v>34</v>
      </c>
      <c r="Q20" s="218">
        <f>SUM(R20:S20)</f>
        <v>598</v>
      </c>
      <c r="R20" s="212">
        <v>225</v>
      </c>
      <c r="S20" s="175">
        <v>373</v>
      </c>
      <c r="T20" s="218">
        <f>SUM(U20:V20)</f>
        <v>0</v>
      </c>
      <c r="U20" s="205">
        <v>0</v>
      </c>
      <c r="V20" s="175">
        <v>0</v>
      </c>
      <c r="W20" s="218">
        <f>SUM(X20:Y20)</f>
        <v>0</v>
      </c>
      <c r="X20" s="205">
        <v>0</v>
      </c>
      <c r="Y20" s="175">
        <v>0</v>
      </c>
      <c r="Z20" s="857">
        <v>23</v>
      </c>
      <c r="AA20" s="858"/>
    </row>
    <row r="21" spans="1:27" ht="18" customHeight="1">
      <c r="A21" s="119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102"/>
      <c r="Y21" s="94"/>
      <c r="Z21" s="119"/>
      <c r="AA21" s="119"/>
    </row>
    <row r="22" ht="18" customHeight="1"/>
    <row r="23" spans="1:10" ht="18" customHeight="1">
      <c r="A23" s="60" t="s">
        <v>14</v>
      </c>
      <c r="E23" s="90"/>
      <c r="F23" s="90"/>
      <c r="G23" s="70" t="s">
        <v>446</v>
      </c>
      <c r="H23" s="90"/>
      <c r="I23" s="90"/>
      <c r="J23" s="90"/>
    </row>
    <row r="24" spans="1:10" ht="18" customHeight="1">
      <c r="A24" s="630" t="s">
        <v>590</v>
      </c>
      <c r="B24" s="849" t="s">
        <v>637</v>
      </c>
      <c r="C24" s="850"/>
      <c r="D24" s="850"/>
      <c r="E24" s="850"/>
      <c r="F24" s="850"/>
      <c r="G24" s="851"/>
      <c r="H24" s="90"/>
      <c r="I24" s="90"/>
      <c r="J24" s="90"/>
    </row>
    <row r="25" spans="1:10" ht="18" customHeight="1">
      <c r="A25" s="631"/>
      <c r="B25" s="630" t="s">
        <v>102</v>
      </c>
      <c r="C25" s="844" t="s">
        <v>488</v>
      </c>
      <c r="D25" s="842" t="s">
        <v>489</v>
      </c>
      <c r="E25" s="839" t="s">
        <v>249</v>
      </c>
      <c r="F25" s="840"/>
      <c r="G25" s="841"/>
      <c r="H25" s="72"/>
      <c r="I25" s="72"/>
      <c r="J25" s="72"/>
    </row>
    <row r="26" spans="1:10" ht="18" customHeight="1">
      <c r="A26" s="632"/>
      <c r="B26" s="632"/>
      <c r="C26" s="845"/>
      <c r="D26" s="843"/>
      <c r="E26" s="240" t="s">
        <v>200</v>
      </c>
      <c r="F26" s="84" t="s">
        <v>488</v>
      </c>
      <c r="G26" s="85" t="s">
        <v>489</v>
      </c>
      <c r="H26" s="72"/>
      <c r="I26" s="72"/>
      <c r="J26" s="72"/>
    </row>
    <row r="27" spans="1:10" ht="18" customHeight="1">
      <c r="A27" s="328" t="s">
        <v>27</v>
      </c>
      <c r="B27" s="72">
        <f>SUM(C27:D27)</f>
        <v>265</v>
      </c>
      <c r="C27" s="63">
        <f>F27</f>
        <v>143</v>
      </c>
      <c r="D27" s="66">
        <f>G27</f>
        <v>122</v>
      </c>
      <c r="E27" s="72">
        <f>SUM(F27:G27)</f>
        <v>265</v>
      </c>
      <c r="F27" s="63">
        <v>143</v>
      </c>
      <c r="G27" s="64">
        <v>122</v>
      </c>
      <c r="H27" s="94"/>
      <c r="I27" s="94"/>
      <c r="J27" s="94"/>
    </row>
    <row r="28" spans="1:7" ht="18" customHeight="1">
      <c r="A28" s="329">
        <v>20</v>
      </c>
      <c r="B28" s="72">
        <f>SUM(C28:D28)</f>
        <v>320</v>
      </c>
      <c r="C28" s="63">
        <f>F28</f>
        <v>184</v>
      </c>
      <c r="D28" s="66">
        <f>G28</f>
        <v>136</v>
      </c>
      <c r="E28" s="72">
        <f>SUM(F28:G28)</f>
        <v>320</v>
      </c>
      <c r="F28" s="63">
        <v>184</v>
      </c>
      <c r="G28" s="64">
        <v>136</v>
      </c>
    </row>
    <row r="29" spans="1:7" s="72" customFormat="1" ht="18" customHeight="1">
      <c r="A29" s="329">
        <v>21</v>
      </c>
      <c r="B29" s="72">
        <f>SUM(C29:D29)</f>
        <v>325</v>
      </c>
      <c r="C29" s="63">
        <v>187</v>
      </c>
      <c r="D29" s="66">
        <v>138</v>
      </c>
      <c r="E29" s="72">
        <f>SUM(F29:G29)</f>
        <v>325</v>
      </c>
      <c r="F29" s="63">
        <v>187</v>
      </c>
      <c r="G29" s="64">
        <v>138</v>
      </c>
    </row>
    <row r="30" spans="1:7" ht="18" customHeight="1">
      <c r="A30" s="329">
        <v>22</v>
      </c>
      <c r="B30" s="72">
        <f>SUM(C30:D30)</f>
        <v>342</v>
      </c>
      <c r="C30" s="63">
        <f>F30</f>
        <v>199</v>
      </c>
      <c r="D30" s="66">
        <f>G30</f>
        <v>143</v>
      </c>
      <c r="E30" s="72">
        <f>SUM(F30:G30)</f>
        <v>342</v>
      </c>
      <c r="F30" s="63">
        <v>199</v>
      </c>
      <c r="G30" s="64">
        <v>143</v>
      </c>
    </row>
    <row r="31" spans="1:7" ht="18" customHeight="1">
      <c r="A31" s="330">
        <v>23</v>
      </c>
      <c r="B31" s="173">
        <f>SUM(C31:D31)</f>
        <v>324</v>
      </c>
      <c r="C31" s="205">
        <f>F31</f>
        <v>176</v>
      </c>
      <c r="D31" s="221">
        <f>G31</f>
        <v>148</v>
      </c>
      <c r="E31" s="219">
        <f>SUM(F31:G31)</f>
        <v>324</v>
      </c>
      <c r="F31" s="205">
        <v>176</v>
      </c>
      <c r="G31" s="175">
        <v>148</v>
      </c>
    </row>
    <row r="32" spans="1:7" ht="18" customHeight="1">
      <c r="A32" s="119"/>
      <c r="B32" s="94"/>
      <c r="C32" s="94"/>
      <c r="D32" s="102"/>
      <c r="E32" s="94"/>
      <c r="F32" s="94"/>
      <c r="G32" s="94"/>
    </row>
    <row r="33" ht="18" customHeight="1"/>
    <row r="34" spans="1:13" ht="18" customHeight="1">
      <c r="A34" s="60" t="s">
        <v>15</v>
      </c>
      <c r="M34" s="70" t="s">
        <v>446</v>
      </c>
    </row>
    <row r="35" spans="1:13" ht="18" customHeight="1">
      <c r="A35" s="630" t="s">
        <v>590</v>
      </c>
      <c r="B35" s="846" t="s">
        <v>638</v>
      </c>
      <c r="C35" s="847"/>
      <c r="D35" s="847"/>
      <c r="E35" s="847"/>
      <c r="F35" s="847"/>
      <c r="G35" s="847"/>
      <c r="H35" s="847"/>
      <c r="I35" s="847"/>
      <c r="J35" s="847"/>
      <c r="K35" s="847"/>
      <c r="L35" s="847"/>
      <c r="M35" s="848"/>
    </row>
    <row r="36" spans="1:13" ht="18" customHeight="1">
      <c r="A36" s="631"/>
      <c r="B36" s="630" t="s">
        <v>107</v>
      </c>
      <c r="C36" s="844" t="s">
        <v>488</v>
      </c>
      <c r="D36" s="842" t="s">
        <v>489</v>
      </c>
      <c r="E36" s="839" t="s">
        <v>249</v>
      </c>
      <c r="F36" s="840"/>
      <c r="G36" s="841"/>
      <c r="H36" s="839" t="s">
        <v>250</v>
      </c>
      <c r="I36" s="840"/>
      <c r="J36" s="841"/>
      <c r="K36" s="839" t="s">
        <v>251</v>
      </c>
      <c r="L36" s="840"/>
      <c r="M36" s="841"/>
    </row>
    <row r="37" spans="1:13" ht="18" customHeight="1">
      <c r="A37" s="632"/>
      <c r="B37" s="632"/>
      <c r="C37" s="845"/>
      <c r="D37" s="843"/>
      <c r="E37" s="83" t="s">
        <v>252</v>
      </c>
      <c r="F37" s="84" t="s">
        <v>488</v>
      </c>
      <c r="G37" s="85" t="s">
        <v>489</v>
      </c>
      <c r="H37" s="83" t="s">
        <v>252</v>
      </c>
      <c r="I37" s="84" t="s">
        <v>488</v>
      </c>
      <c r="J37" s="85" t="s">
        <v>489</v>
      </c>
      <c r="K37" s="83" t="s">
        <v>252</v>
      </c>
      <c r="L37" s="84" t="s">
        <v>488</v>
      </c>
      <c r="M37" s="85" t="s">
        <v>489</v>
      </c>
    </row>
    <row r="38" spans="1:13" ht="18" customHeight="1">
      <c r="A38" s="328" t="s">
        <v>27</v>
      </c>
      <c r="B38" s="74">
        <f>SUM(C38:D38)</f>
        <v>214</v>
      </c>
      <c r="C38" s="74">
        <f aca="true" t="shared" si="1" ref="C38:D42">SUM(F38,I38,L38)</f>
        <v>133</v>
      </c>
      <c r="D38" s="87">
        <f t="shared" si="1"/>
        <v>81</v>
      </c>
      <c r="E38" s="74">
        <f>SUM(F38:G38)</f>
        <v>115</v>
      </c>
      <c r="F38" s="63">
        <v>41</v>
      </c>
      <c r="G38" s="64">
        <v>74</v>
      </c>
      <c r="H38" s="74">
        <f>SUM(I38:J38)</f>
        <v>61</v>
      </c>
      <c r="I38" s="63">
        <v>57</v>
      </c>
      <c r="J38" s="64">
        <v>4</v>
      </c>
      <c r="K38" s="74">
        <f>SUM(L38:M38)</f>
        <v>38</v>
      </c>
      <c r="L38" s="63">
        <v>35</v>
      </c>
      <c r="M38" s="64">
        <v>3</v>
      </c>
    </row>
    <row r="39" spans="1:13" ht="18" customHeight="1">
      <c r="A39" s="329">
        <v>20</v>
      </c>
      <c r="B39" s="74">
        <f>SUM(C39:D39)</f>
        <v>218</v>
      </c>
      <c r="C39" s="74">
        <f t="shared" si="1"/>
        <v>154</v>
      </c>
      <c r="D39" s="64">
        <f t="shared" si="1"/>
        <v>64</v>
      </c>
      <c r="E39" s="74">
        <f>SUM(F39:G39)</f>
        <v>99</v>
      </c>
      <c r="F39" s="63">
        <v>43</v>
      </c>
      <c r="G39" s="64">
        <v>56</v>
      </c>
      <c r="H39" s="74">
        <f>SUM(I39:J39)</f>
        <v>71</v>
      </c>
      <c r="I39" s="63">
        <v>67</v>
      </c>
      <c r="J39" s="64">
        <v>4</v>
      </c>
      <c r="K39" s="74">
        <f>SUM(L39:M39)</f>
        <v>48</v>
      </c>
      <c r="L39" s="63">
        <v>44</v>
      </c>
      <c r="M39" s="64">
        <v>4</v>
      </c>
    </row>
    <row r="40" spans="1:13" ht="18" customHeight="1">
      <c r="A40" s="329">
        <v>21</v>
      </c>
      <c r="B40" s="74">
        <f>SUM(C40:D40)</f>
        <v>206</v>
      </c>
      <c r="C40" s="74">
        <f t="shared" si="1"/>
        <v>142</v>
      </c>
      <c r="D40" s="64">
        <f t="shared" si="1"/>
        <v>64</v>
      </c>
      <c r="E40" s="74">
        <f>SUM(F40:G40)</f>
        <v>102</v>
      </c>
      <c r="F40" s="63">
        <v>45</v>
      </c>
      <c r="G40" s="64">
        <v>57</v>
      </c>
      <c r="H40" s="74">
        <f>SUM(I40:J40)</f>
        <v>69</v>
      </c>
      <c r="I40" s="63">
        <v>65</v>
      </c>
      <c r="J40" s="64">
        <v>4</v>
      </c>
      <c r="K40" s="74">
        <f>SUM(L40:M40)</f>
        <v>35</v>
      </c>
      <c r="L40" s="63">
        <v>32</v>
      </c>
      <c r="M40" s="64">
        <v>3</v>
      </c>
    </row>
    <row r="41" spans="1:13" ht="18" customHeight="1">
      <c r="A41" s="329">
        <v>22</v>
      </c>
      <c r="B41" s="74">
        <f>SUM(C41:D41)</f>
        <v>228</v>
      </c>
      <c r="C41" s="74">
        <f t="shared" si="1"/>
        <v>164</v>
      </c>
      <c r="D41" s="64">
        <f t="shared" si="1"/>
        <v>64</v>
      </c>
      <c r="E41" s="74">
        <f>SUM(F41:G41)</f>
        <v>114</v>
      </c>
      <c r="F41" s="63">
        <v>56</v>
      </c>
      <c r="G41" s="64">
        <v>58</v>
      </c>
      <c r="H41" s="74">
        <f>SUM(I41:J41)</f>
        <v>71</v>
      </c>
      <c r="I41" s="63">
        <v>67</v>
      </c>
      <c r="J41" s="64">
        <v>4</v>
      </c>
      <c r="K41" s="74">
        <f>SUM(L41:M41)</f>
        <v>43</v>
      </c>
      <c r="L41" s="63">
        <v>41</v>
      </c>
      <c r="M41" s="64">
        <v>2</v>
      </c>
    </row>
    <row r="42" spans="1:13" ht="18" customHeight="1">
      <c r="A42" s="330">
        <v>23</v>
      </c>
      <c r="B42" s="173">
        <f>SUM(C42:D42)</f>
        <v>220</v>
      </c>
      <c r="C42" s="173">
        <f t="shared" si="1"/>
        <v>151</v>
      </c>
      <c r="D42" s="175">
        <f t="shared" si="1"/>
        <v>69</v>
      </c>
      <c r="E42" s="173">
        <f>SUM(F42:G42)</f>
        <v>123</v>
      </c>
      <c r="F42" s="205">
        <v>56</v>
      </c>
      <c r="G42" s="175">
        <v>67</v>
      </c>
      <c r="H42" s="173">
        <f>SUM(I42:J42)</f>
        <v>62</v>
      </c>
      <c r="I42" s="205">
        <v>60</v>
      </c>
      <c r="J42" s="175">
        <v>2</v>
      </c>
      <c r="K42" s="218">
        <f>SUM(L42:M42)</f>
        <v>35</v>
      </c>
      <c r="L42" s="205">
        <v>35</v>
      </c>
      <c r="M42" s="175">
        <v>0</v>
      </c>
    </row>
    <row r="43" ht="18" customHeight="1">
      <c r="A43" s="378" t="s">
        <v>814</v>
      </c>
    </row>
    <row r="58" ht="15" customHeight="1"/>
    <row r="59" ht="15" customHeight="1"/>
    <row r="60" ht="15" customHeight="1"/>
    <row r="61" spans="23:31" ht="15" customHeight="1">
      <c r="W61" s="89"/>
      <c r="X61" s="89"/>
      <c r="Y61" s="89"/>
      <c r="Z61" s="89"/>
      <c r="AA61" s="89"/>
      <c r="AB61" s="89"/>
      <c r="AC61" s="89"/>
      <c r="AD61" s="89"/>
      <c r="AE61" s="89"/>
    </row>
    <row r="62" spans="1:31" s="89" customFormat="1" ht="15" customHeight="1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W62" s="60"/>
      <c r="X62" s="60"/>
      <c r="Y62" s="60"/>
      <c r="Z62" s="60"/>
      <c r="AA62" s="60"/>
      <c r="AB62" s="60"/>
      <c r="AC62" s="60"/>
      <c r="AD62" s="60"/>
      <c r="AE62" s="60"/>
    </row>
    <row r="63" spans="2:16" ht="15" customHeight="1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</row>
    <row r="64" ht="15" customHeight="1"/>
    <row r="65" ht="15" customHeight="1">
      <c r="A65" s="89"/>
    </row>
    <row r="66" ht="15" customHeight="1"/>
    <row r="67" ht="15" customHeight="1"/>
    <row r="68" ht="15" customHeight="1"/>
    <row r="69" ht="15" customHeight="1"/>
    <row r="70" ht="15" customHeight="1"/>
    <row r="71" ht="15" customHeight="1"/>
    <row r="72" spans="23:31" ht="15" customHeight="1">
      <c r="W72" s="72"/>
      <c r="X72" s="72"/>
      <c r="Y72" s="72"/>
      <c r="Z72" s="72"/>
      <c r="AA72" s="72"/>
      <c r="AB72" s="72"/>
      <c r="AC72" s="72"/>
      <c r="AD72" s="72"/>
      <c r="AE72" s="72"/>
    </row>
    <row r="73" spans="1:31" s="72" customFormat="1" ht="12.75" customHeight="1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W73" s="94"/>
      <c r="X73" s="94"/>
      <c r="Y73" s="94"/>
      <c r="Z73" s="94"/>
      <c r="AA73" s="94"/>
      <c r="AB73" s="94"/>
      <c r="AC73" s="94"/>
      <c r="AD73" s="94"/>
      <c r="AE73" s="94"/>
    </row>
    <row r="74" spans="1:31" s="94" customFormat="1" ht="12.75" customHeight="1">
      <c r="A74" s="60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W74" s="60"/>
      <c r="X74" s="60"/>
      <c r="Y74" s="60"/>
      <c r="Z74" s="60"/>
      <c r="AA74" s="60"/>
      <c r="AB74" s="60"/>
      <c r="AC74" s="60"/>
      <c r="AD74" s="60"/>
      <c r="AE74" s="60"/>
    </row>
    <row r="75" spans="2:16" ht="12.75" customHeight="1"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</row>
    <row r="76" ht="12.75" customHeight="1">
      <c r="A76" s="72"/>
    </row>
    <row r="77" ht="12.75" customHeight="1">
      <c r="A77" s="94"/>
    </row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</sheetData>
  <sheetProtection/>
  <mergeCells count="47">
    <mergeCell ref="B25:B26"/>
    <mergeCell ref="C25:C26"/>
    <mergeCell ref="D25:D26"/>
    <mergeCell ref="Z20:AA20"/>
    <mergeCell ref="W3:X5"/>
    <mergeCell ref="W6:X6"/>
    <mergeCell ref="B3:V3"/>
    <mergeCell ref="K4:M4"/>
    <mergeCell ref="N4:P4"/>
    <mergeCell ref="Q4:S4"/>
    <mergeCell ref="H14:J14"/>
    <mergeCell ref="K14:M14"/>
    <mergeCell ref="E25:G25"/>
    <mergeCell ref="Z18:AA18"/>
    <mergeCell ref="Z19:AA19"/>
    <mergeCell ref="Z16:AA16"/>
    <mergeCell ref="Z17:AA17"/>
    <mergeCell ref="N14:P14"/>
    <mergeCell ref="Z13:AA15"/>
    <mergeCell ref="W14:Y14"/>
    <mergeCell ref="W7:X7"/>
    <mergeCell ref="A13:A15"/>
    <mergeCell ref="E14:G14"/>
    <mergeCell ref="T14:V14"/>
    <mergeCell ref="Q14:S14"/>
    <mergeCell ref="W10:X10"/>
    <mergeCell ref="W8:X8"/>
    <mergeCell ref="W9:X9"/>
    <mergeCell ref="B13:Y13"/>
    <mergeCell ref="B14:D14"/>
    <mergeCell ref="A3:A5"/>
    <mergeCell ref="B4:B5"/>
    <mergeCell ref="C4:C5"/>
    <mergeCell ref="T4:V4"/>
    <mergeCell ref="H4:J4"/>
    <mergeCell ref="D4:D5"/>
    <mergeCell ref="E4:G4"/>
    <mergeCell ref="A24:A26"/>
    <mergeCell ref="E36:G36"/>
    <mergeCell ref="K36:M36"/>
    <mergeCell ref="H36:J36"/>
    <mergeCell ref="A35:A37"/>
    <mergeCell ref="B36:B37"/>
    <mergeCell ref="D36:D37"/>
    <mergeCell ref="C36:C37"/>
    <mergeCell ref="B35:M35"/>
    <mergeCell ref="B24:G24"/>
  </mergeCells>
  <printOptions/>
  <pageMargins left="0.7874015748031497" right="0.7874015748031497" top="0.984251968503937" bottom="0.7874015748031497" header="0.1968503937007874" footer="0.1968503937007874"/>
  <pageSetup horizontalDpi="600" verticalDpi="600" orientation="portrait" paperSize="9" r:id="rId1"/>
  <headerFooter alignWithMargins="0">
    <oddFooter>&amp;C－&amp;P－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CFFCC"/>
  </sheetPr>
  <dimension ref="A1:AT57"/>
  <sheetViews>
    <sheetView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9.625" style="327" customWidth="1"/>
    <col min="2" max="44" width="5.00390625" style="327" customWidth="1"/>
    <col min="45" max="45" width="9.375" style="327" customWidth="1"/>
    <col min="46" max="16384" width="9.00390625" style="327" customWidth="1"/>
  </cols>
  <sheetData>
    <row r="1" spans="1:44" s="60" customFormat="1" ht="18" customHeight="1">
      <c r="A1" s="60" t="s">
        <v>253</v>
      </c>
      <c r="AC1" s="72"/>
      <c r="AD1" s="72"/>
      <c r="AE1" s="72"/>
      <c r="AR1" s="70"/>
    </row>
    <row r="2" spans="1:33" s="60" customFormat="1" ht="10.5" customHeight="1">
      <c r="A2" s="630" t="s">
        <v>460</v>
      </c>
      <c r="B2" s="754" t="s">
        <v>741</v>
      </c>
      <c r="C2" s="755"/>
      <c r="D2" s="756"/>
      <c r="E2" s="887" t="s">
        <v>735</v>
      </c>
      <c r="F2" s="888"/>
      <c r="G2" s="889"/>
      <c r="H2" s="740" t="s">
        <v>434</v>
      </c>
      <c r="I2" s="741"/>
      <c r="J2" s="742"/>
      <c r="K2" s="751" t="s">
        <v>864</v>
      </c>
      <c r="L2" s="752"/>
      <c r="M2" s="753"/>
      <c r="N2" s="751" t="s">
        <v>866</v>
      </c>
      <c r="O2" s="752"/>
      <c r="P2" s="753"/>
      <c r="Q2" s="740" t="s">
        <v>191</v>
      </c>
      <c r="R2" s="746"/>
      <c r="S2" s="747"/>
      <c r="T2" s="740" t="s">
        <v>736</v>
      </c>
      <c r="U2" s="741"/>
      <c r="V2" s="742"/>
      <c r="W2" s="864" t="s">
        <v>634</v>
      </c>
      <c r="X2" s="746"/>
      <c r="Y2" s="747"/>
      <c r="Z2" s="864" t="s">
        <v>639</v>
      </c>
      <c r="AA2" s="746"/>
      <c r="AB2" s="747"/>
      <c r="AC2" s="740" t="s">
        <v>254</v>
      </c>
      <c r="AD2" s="777"/>
      <c r="AE2" s="778"/>
      <c r="AF2" s="864" t="s">
        <v>460</v>
      </c>
      <c r="AG2" s="747"/>
    </row>
    <row r="3" spans="1:33" s="60" customFormat="1" ht="10.5" customHeight="1">
      <c r="A3" s="631"/>
      <c r="B3" s="757"/>
      <c r="C3" s="758"/>
      <c r="D3" s="759"/>
      <c r="E3" s="890"/>
      <c r="F3" s="891"/>
      <c r="G3" s="892"/>
      <c r="H3" s="743"/>
      <c r="I3" s="744"/>
      <c r="J3" s="745"/>
      <c r="K3" s="743" t="s">
        <v>865</v>
      </c>
      <c r="L3" s="744"/>
      <c r="M3" s="745"/>
      <c r="N3" s="743" t="s">
        <v>865</v>
      </c>
      <c r="O3" s="744"/>
      <c r="P3" s="745"/>
      <c r="Q3" s="748"/>
      <c r="R3" s="749"/>
      <c r="S3" s="750"/>
      <c r="T3" s="743"/>
      <c r="U3" s="744"/>
      <c r="V3" s="745"/>
      <c r="W3" s="748"/>
      <c r="X3" s="749"/>
      <c r="Y3" s="750"/>
      <c r="Z3" s="748"/>
      <c r="AA3" s="749"/>
      <c r="AB3" s="750"/>
      <c r="AC3" s="882"/>
      <c r="AD3" s="883"/>
      <c r="AE3" s="884"/>
      <c r="AF3" s="748"/>
      <c r="AG3" s="750"/>
    </row>
    <row r="4" spans="1:33" s="60" customFormat="1" ht="10.5" customHeight="1">
      <c r="A4" s="631"/>
      <c r="B4" s="767" t="s">
        <v>255</v>
      </c>
      <c r="C4" s="768"/>
      <c r="D4" s="769"/>
      <c r="E4" s="114"/>
      <c r="F4" s="115" t="s">
        <v>256</v>
      </c>
      <c r="G4" s="116"/>
      <c r="H4" s="111"/>
      <c r="I4" s="113" t="s">
        <v>257</v>
      </c>
      <c r="J4" s="112"/>
      <c r="K4" s="113"/>
      <c r="L4" s="113" t="s">
        <v>258</v>
      </c>
      <c r="M4" s="112"/>
      <c r="N4" s="114"/>
      <c r="O4" s="115" t="s">
        <v>259</v>
      </c>
      <c r="P4" s="116"/>
      <c r="Q4" s="111"/>
      <c r="R4" s="113" t="s">
        <v>260</v>
      </c>
      <c r="S4" s="112"/>
      <c r="T4" s="114"/>
      <c r="U4" s="115" t="s">
        <v>261</v>
      </c>
      <c r="V4" s="116"/>
      <c r="W4" s="111"/>
      <c r="X4" s="113" t="s">
        <v>262</v>
      </c>
      <c r="Y4" s="112"/>
      <c r="Z4" s="111"/>
      <c r="AA4" s="113" t="s">
        <v>263</v>
      </c>
      <c r="AB4" s="112"/>
      <c r="AC4" s="198"/>
      <c r="AD4" s="115" t="s">
        <v>264</v>
      </c>
      <c r="AE4" s="199"/>
      <c r="AF4" s="748"/>
      <c r="AG4" s="750"/>
    </row>
    <row r="5" spans="1:33" s="60" customFormat="1" ht="6" customHeight="1">
      <c r="A5" s="631"/>
      <c r="B5" s="630" t="s">
        <v>742</v>
      </c>
      <c r="C5" s="844" t="s">
        <v>488</v>
      </c>
      <c r="D5" s="842" t="s">
        <v>489</v>
      </c>
      <c r="E5" s="630" t="s">
        <v>200</v>
      </c>
      <c r="F5" s="844" t="s">
        <v>488</v>
      </c>
      <c r="G5" s="842" t="s">
        <v>489</v>
      </c>
      <c r="H5" s="630" t="s">
        <v>200</v>
      </c>
      <c r="I5" s="844" t="s">
        <v>488</v>
      </c>
      <c r="J5" s="842" t="s">
        <v>489</v>
      </c>
      <c r="K5" s="630" t="s">
        <v>200</v>
      </c>
      <c r="L5" s="844" t="s">
        <v>488</v>
      </c>
      <c r="M5" s="842" t="s">
        <v>489</v>
      </c>
      <c r="N5" s="630" t="s">
        <v>200</v>
      </c>
      <c r="O5" s="844" t="s">
        <v>488</v>
      </c>
      <c r="P5" s="842" t="s">
        <v>489</v>
      </c>
      <c r="Q5" s="630" t="s">
        <v>200</v>
      </c>
      <c r="R5" s="844" t="s">
        <v>488</v>
      </c>
      <c r="S5" s="842" t="s">
        <v>489</v>
      </c>
      <c r="T5" s="630" t="s">
        <v>200</v>
      </c>
      <c r="U5" s="844" t="s">
        <v>488</v>
      </c>
      <c r="V5" s="842" t="s">
        <v>489</v>
      </c>
      <c r="W5" s="630" t="s">
        <v>200</v>
      </c>
      <c r="X5" s="844" t="s">
        <v>488</v>
      </c>
      <c r="Y5" s="842" t="s">
        <v>489</v>
      </c>
      <c r="Z5" s="630" t="s">
        <v>200</v>
      </c>
      <c r="AA5" s="844" t="s">
        <v>488</v>
      </c>
      <c r="AB5" s="842" t="s">
        <v>489</v>
      </c>
      <c r="AC5" s="630" t="s">
        <v>200</v>
      </c>
      <c r="AD5" s="844" t="s">
        <v>488</v>
      </c>
      <c r="AE5" s="842" t="s">
        <v>489</v>
      </c>
      <c r="AF5" s="748"/>
      <c r="AG5" s="750"/>
    </row>
    <row r="6" spans="1:33" s="60" customFormat="1" ht="10.5" customHeight="1">
      <c r="A6" s="632"/>
      <c r="B6" s="632"/>
      <c r="C6" s="845"/>
      <c r="D6" s="843"/>
      <c r="E6" s="632"/>
      <c r="F6" s="845"/>
      <c r="G6" s="843"/>
      <c r="H6" s="632"/>
      <c r="I6" s="845"/>
      <c r="J6" s="843"/>
      <c r="K6" s="632"/>
      <c r="L6" s="845"/>
      <c r="M6" s="843"/>
      <c r="N6" s="632"/>
      <c r="O6" s="845"/>
      <c r="P6" s="843"/>
      <c r="Q6" s="632"/>
      <c r="R6" s="845"/>
      <c r="S6" s="843"/>
      <c r="T6" s="632"/>
      <c r="U6" s="845"/>
      <c r="V6" s="843"/>
      <c r="W6" s="632"/>
      <c r="X6" s="845"/>
      <c r="Y6" s="843"/>
      <c r="Z6" s="632"/>
      <c r="AA6" s="845"/>
      <c r="AB6" s="843"/>
      <c r="AC6" s="632"/>
      <c r="AD6" s="845"/>
      <c r="AE6" s="843"/>
      <c r="AF6" s="767"/>
      <c r="AG6" s="769"/>
    </row>
    <row r="7" spans="1:33" s="60" customFormat="1" ht="16.5" customHeight="1">
      <c r="A7" s="86" t="s">
        <v>836</v>
      </c>
      <c r="B7" s="65">
        <f>SUM(C7:D7)</f>
        <v>1826</v>
      </c>
      <c r="C7" s="63">
        <f aca="true" t="shared" si="0" ref="C7:D11">SUM(F7,I7,L7,O7,R7,U7,X7,AA7)</f>
        <v>939</v>
      </c>
      <c r="D7" s="76">
        <f t="shared" si="0"/>
        <v>887</v>
      </c>
      <c r="E7" s="65">
        <f>SUM(F7:G7)</f>
        <v>590</v>
      </c>
      <c r="F7" s="63">
        <v>301</v>
      </c>
      <c r="G7" s="76">
        <v>289</v>
      </c>
      <c r="H7" s="65">
        <f>SUM(I7:J7)</f>
        <v>350</v>
      </c>
      <c r="I7" s="63">
        <v>147</v>
      </c>
      <c r="J7" s="64">
        <v>203</v>
      </c>
      <c r="K7" s="65">
        <f>SUM(L7:M7)</f>
        <v>63</v>
      </c>
      <c r="L7" s="63">
        <v>39</v>
      </c>
      <c r="M7" s="76">
        <v>24</v>
      </c>
      <c r="N7" s="65">
        <f>SUM(O7:P7)</f>
        <v>18</v>
      </c>
      <c r="O7" s="72">
        <v>15</v>
      </c>
      <c r="P7" s="64">
        <v>3</v>
      </c>
      <c r="Q7" s="65">
        <f>SUM(R7:S7)</f>
        <v>605</v>
      </c>
      <c r="R7" s="63">
        <v>342</v>
      </c>
      <c r="S7" s="76">
        <v>263</v>
      </c>
      <c r="T7" s="65">
        <f>SUM(U7:V7)</f>
        <v>8</v>
      </c>
      <c r="U7" s="63">
        <v>4</v>
      </c>
      <c r="V7" s="76">
        <v>4</v>
      </c>
      <c r="W7" s="65">
        <f>SUM(X7:Y7)</f>
        <v>192</v>
      </c>
      <c r="X7" s="63">
        <v>91</v>
      </c>
      <c r="Y7" s="76">
        <v>101</v>
      </c>
      <c r="Z7" s="65">
        <f>SUM(AA7:AB7)</f>
        <v>0</v>
      </c>
      <c r="AA7" s="88">
        <v>0</v>
      </c>
      <c r="AB7" s="80">
        <v>0</v>
      </c>
      <c r="AC7" s="65">
        <f>SUM(AD7:AE7)</f>
        <v>1</v>
      </c>
      <c r="AD7" s="63">
        <v>0</v>
      </c>
      <c r="AE7" s="64">
        <v>1</v>
      </c>
      <c r="AF7" s="864" t="s">
        <v>836</v>
      </c>
      <c r="AG7" s="747"/>
    </row>
    <row r="8" spans="1:33" s="60" customFormat="1" ht="16.5" customHeight="1">
      <c r="A8" s="68">
        <v>20</v>
      </c>
      <c r="B8" s="65">
        <f>SUM(C8:D8)</f>
        <v>1813</v>
      </c>
      <c r="C8" s="63">
        <f t="shared" si="0"/>
        <v>888</v>
      </c>
      <c r="D8" s="76">
        <f t="shared" si="0"/>
        <v>925</v>
      </c>
      <c r="E8" s="65">
        <f>SUM(F8:G8)</f>
        <v>606</v>
      </c>
      <c r="F8" s="63">
        <v>287</v>
      </c>
      <c r="G8" s="76">
        <v>319</v>
      </c>
      <c r="H8" s="65">
        <f>SUM(I8:J8)</f>
        <v>319</v>
      </c>
      <c r="I8" s="63">
        <v>116</v>
      </c>
      <c r="J8" s="64">
        <v>203</v>
      </c>
      <c r="K8" s="65">
        <f>SUM(L8:M8)</f>
        <v>137</v>
      </c>
      <c r="L8" s="63">
        <v>68</v>
      </c>
      <c r="M8" s="76">
        <v>69</v>
      </c>
      <c r="N8" s="65">
        <f>SUM(O8:P8)</f>
        <v>28</v>
      </c>
      <c r="O8" s="72">
        <v>28</v>
      </c>
      <c r="P8" s="64">
        <v>0</v>
      </c>
      <c r="Q8" s="65">
        <f>SUM(R8:S8)</f>
        <v>546</v>
      </c>
      <c r="R8" s="63">
        <v>325</v>
      </c>
      <c r="S8" s="76">
        <v>221</v>
      </c>
      <c r="T8" s="65">
        <f>SUM(U8:V8)</f>
        <v>12</v>
      </c>
      <c r="U8" s="63">
        <v>5</v>
      </c>
      <c r="V8" s="76">
        <v>7</v>
      </c>
      <c r="W8" s="65">
        <f>SUM(X8:Y8)</f>
        <v>165</v>
      </c>
      <c r="X8" s="63">
        <v>59</v>
      </c>
      <c r="Y8" s="76">
        <v>106</v>
      </c>
      <c r="Z8" s="65">
        <f>SUM(AA8:AB8)</f>
        <v>0</v>
      </c>
      <c r="AA8" s="88">
        <v>0</v>
      </c>
      <c r="AB8" s="80">
        <v>0</v>
      </c>
      <c r="AC8" s="65">
        <f>SUM(AD8:AE8)</f>
        <v>1</v>
      </c>
      <c r="AD8" s="63">
        <v>0</v>
      </c>
      <c r="AE8" s="64">
        <v>1</v>
      </c>
      <c r="AF8" s="748">
        <v>20</v>
      </c>
      <c r="AG8" s="750"/>
    </row>
    <row r="9" spans="1:33" s="72" customFormat="1" ht="16.5" customHeight="1">
      <c r="A9" s="68">
        <v>21</v>
      </c>
      <c r="B9" s="65">
        <f>SUM(C9:D9)</f>
        <v>1717</v>
      </c>
      <c r="C9" s="63">
        <f t="shared" si="0"/>
        <v>863</v>
      </c>
      <c r="D9" s="76">
        <f t="shared" si="0"/>
        <v>854</v>
      </c>
      <c r="E9" s="65">
        <f>SUM(F9:G9)</f>
        <v>553</v>
      </c>
      <c r="F9" s="63">
        <v>259</v>
      </c>
      <c r="G9" s="76">
        <v>294</v>
      </c>
      <c r="H9" s="65">
        <f>SUM(I9:J9)</f>
        <v>256</v>
      </c>
      <c r="I9" s="63">
        <v>112</v>
      </c>
      <c r="J9" s="64">
        <v>144</v>
      </c>
      <c r="K9" s="65">
        <f>SUM(L9:M9)</f>
        <v>148</v>
      </c>
      <c r="L9" s="63">
        <v>65</v>
      </c>
      <c r="M9" s="76">
        <v>83</v>
      </c>
      <c r="N9" s="65">
        <f>SUM(O9:P9)</f>
        <v>24</v>
      </c>
      <c r="O9" s="72">
        <v>23</v>
      </c>
      <c r="P9" s="64">
        <v>1</v>
      </c>
      <c r="Q9" s="65">
        <f>SUM(R9:S9)</f>
        <v>512</v>
      </c>
      <c r="R9" s="63">
        <v>304</v>
      </c>
      <c r="S9" s="76">
        <v>208</v>
      </c>
      <c r="T9" s="65">
        <f>SUM(U9:V9)</f>
        <v>12</v>
      </c>
      <c r="U9" s="63">
        <v>4</v>
      </c>
      <c r="V9" s="76">
        <v>8</v>
      </c>
      <c r="W9" s="65">
        <f>SUM(X9:Y9)</f>
        <v>207</v>
      </c>
      <c r="X9" s="63">
        <v>95</v>
      </c>
      <c r="Y9" s="76">
        <v>112</v>
      </c>
      <c r="Z9" s="65">
        <f>SUM(AA9:AB9)</f>
        <v>5</v>
      </c>
      <c r="AA9" s="88">
        <v>1</v>
      </c>
      <c r="AB9" s="80">
        <v>4</v>
      </c>
      <c r="AC9" s="65">
        <f>SUM(AD9:AE9)</f>
        <v>6</v>
      </c>
      <c r="AD9" s="63">
        <v>1</v>
      </c>
      <c r="AE9" s="64">
        <v>5</v>
      </c>
      <c r="AF9" s="748">
        <v>21</v>
      </c>
      <c r="AG9" s="750"/>
    </row>
    <row r="10" spans="1:33" s="72" customFormat="1" ht="16.5" customHeight="1">
      <c r="A10" s="68">
        <v>22</v>
      </c>
      <c r="B10" s="65">
        <f>SUM(C10:D10)</f>
        <v>1618</v>
      </c>
      <c r="C10" s="63">
        <f t="shared" si="0"/>
        <v>804</v>
      </c>
      <c r="D10" s="76">
        <f t="shared" si="0"/>
        <v>814</v>
      </c>
      <c r="E10" s="65">
        <f>SUM(F10:G10)</f>
        <v>595</v>
      </c>
      <c r="F10" s="63">
        <v>302</v>
      </c>
      <c r="G10" s="76">
        <v>293</v>
      </c>
      <c r="H10" s="65">
        <f>SUM(I10:J10)</f>
        <v>353</v>
      </c>
      <c r="I10" s="63">
        <v>138</v>
      </c>
      <c r="J10" s="64">
        <v>215</v>
      </c>
      <c r="K10" s="65">
        <f>SUM(L10:M10)</f>
        <v>70</v>
      </c>
      <c r="L10" s="63">
        <v>48</v>
      </c>
      <c r="M10" s="76">
        <v>22</v>
      </c>
      <c r="N10" s="65">
        <f>SUM(O10:P10)</f>
        <v>25</v>
      </c>
      <c r="O10" s="72">
        <v>24</v>
      </c>
      <c r="P10" s="64">
        <v>1</v>
      </c>
      <c r="Q10" s="65">
        <f>SUM(R10:S10)</f>
        <v>413</v>
      </c>
      <c r="R10" s="63">
        <v>226</v>
      </c>
      <c r="S10" s="76">
        <v>187</v>
      </c>
      <c r="T10" s="65">
        <f>SUM(U10:V10)</f>
        <v>9</v>
      </c>
      <c r="U10" s="63">
        <v>1</v>
      </c>
      <c r="V10" s="76">
        <v>8</v>
      </c>
      <c r="W10" s="65">
        <f>SUM(X10:Y10)</f>
        <v>153</v>
      </c>
      <c r="X10" s="63">
        <v>65</v>
      </c>
      <c r="Y10" s="76">
        <v>88</v>
      </c>
      <c r="Z10" s="65">
        <f>SUM(AA10:AB10)</f>
        <v>0</v>
      </c>
      <c r="AA10" s="88">
        <v>0</v>
      </c>
      <c r="AB10" s="80">
        <v>0</v>
      </c>
      <c r="AC10" s="65">
        <f>SUM(AD10:AE10)</f>
        <v>2</v>
      </c>
      <c r="AD10" s="63">
        <v>2</v>
      </c>
      <c r="AE10" s="64">
        <v>0</v>
      </c>
      <c r="AF10" s="748">
        <v>22</v>
      </c>
      <c r="AG10" s="750"/>
    </row>
    <row r="11" spans="1:33" s="89" customFormat="1" ht="16.5" customHeight="1">
      <c r="A11" s="214">
        <v>23</v>
      </c>
      <c r="B11" s="218">
        <f>SUM(C11:D11)</f>
        <v>1692</v>
      </c>
      <c r="C11" s="205">
        <f t="shared" si="0"/>
        <v>865</v>
      </c>
      <c r="D11" s="219">
        <f t="shared" si="0"/>
        <v>827</v>
      </c>
      <c r="E11" s="218">
        <f>SUM(F11:G11)</f>
        <v>611</v>
      </c>
      <c r="F11" s="371">
        <v>296</v>
      </c>
      <c r="G11" s="372">
        <v>315</v>
      </c>
      <c r="H11" s="218">
        <f>SUM(I11:J11)</f>
        <v>367</v>
      </c>
      <c r="I11" s="371">
        <v>166</v>
      </c>
      <c r="J11" s="372">
        <v>201</v>
      </c>
      <c r="K11" s="218">
        <f>SUM(L11:M11)</f>
        <v>30</v>
      </c>
      <c r="L11" s="371">
        <v>8</v>
      </c>
      <c r="M11" s="372">
        <v>22</v>
      </c>
      <c r="N11" s="218">
        <f>SUM(O11:P11)</f>
        <v>22</v>
      </c>
      <c r="O11" s="371">
        <v>21</v>
      </c>
      <c r="P11" s="372">
        <v>1</v>
      </c>
      <c r="Q11" s="218">
        <f>SUM(R11:S11)</f>
        <v>471</v>
      </c>
      <c r="R11" s="371">
        <v>272</v>
      </c>
      <c r="S11" s="372">
        <v>199</v>
      </c>
      <c r="T11" s="218">
        <f>SUM(U11:V11)</f>
        <v>31</v>
      </c>
      <c r="U11" s="371">
        <v>14</v>
      </c>
      <c r="V11" s="372">
        <v>17</v>
      </c>
      <c r="W11" s="218">
        <f>SUM(X11:Y11)</f>
        <v>160</v>
      </c>
      <c r="X11" s="371">
        <v>88</v>
      </c>
      <c r="Y11" s="372">
        <v>72</v>
      </c>
      <c r="Z11" s="218">
        <f>SUM(AA11:AB11)</f>
        <v>0</v>
      </c>
      <c r="AA11" s="544">
        <v>0</v>
      </c>
      <c r="AB11" s="545">
        <v>0</v>
      </c>
      <c r="AC11" s="218">
        <f>SUM(AD11:AE11)</f>
        <v>0</v>
      </c>
      <c r="AD11" s="546">
        <v>0</v>
      </c>
      <c r="AE11" s="547">
        <v>0</v>
      </c>
      <c r="AF11" s="893">
        <v>23</v>
      </c>
      <c r="AG11" s="894"/>
    </row>
    <row r="12" spans="1:44" s="60" customFormat="1" ht="14.25" customHeight="1">
      <c r="A12" s="119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331"/>
      <c r="AI12" s="331"/>
      <c r="AJ12" s="331"/>
      <c r="AK12" s="331"/>
      <c r="AL12" s="331"/>
      <c r="AM12" s="331"/>
      <c r="AN12" s="331"/>
      <c r="AO12" s="331"/>
      <c r="AP12" s="331"/>
      <c r="AQ12" s="119"/>
      <c r="AR12" s="119"/>
    </row>
    <row r="13" spans="1:44" s="60" customFormat="1" ht="16.5" customHeight="1">
      <c r="A13" s="60" t="s">
        <v>518</v>
      </c>
      <c r="B13" s="94"/>
      <c r="C13" s="94"/>
      <c r="D13" s="94"/>
      <c r="E13" s="94"/>
      <c r="G13" s="94"/>
      <c r="H13" s="94"/>
      <c r="I13" s="94"/>
      <c r="J13" s="94"/>
      <c r="K13" s="94"/>
      <c r="L13" s="94"/>
      <c r="M13" s="94"/>
      <c r="N13" s="94"/>
      <c r="O13" s="94"/>
      <c r="P13" s="70" t="s">
        <v>738</v>
      </c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331"/>
      <c r="AI13" s="331"/>
      <c r="AJ13" s="331"/>
      <c r="AK13" s="331"/>
      <c r="AL13" s="331"/>
      <c r="AM13" s="331"/>
      <c r="AN13" s="331"/>
      <c r="AO13" s="331"/>
      <c r="AP13" s="331"/>
      <c r="AQ13" s="119"/>
      <c r="AR13" s="119"/>
    </row>
    <row r="14" spans="1:44" s="60" customFormat="1" ht="10.5" customHeight="1">
      <c r="A14" s="630" t="s">
        <v>460</v>
      </c>
      <c r="B14" s="885" t="s">
        <v>617</v>
      </c>
      <c r="C14" s="871" t="s">
        <v>435</v>
      </c>
      <c r="D14" s="864" t="s">
        <v>734</v>
      </c>
      <c r="E14" s="746"/>
      <c r="F14" s="747"/>
      <c r="G14" s="864" t="s">
        <v>16</v>
      </c>
      <c r="H14" s="746"/>
      <c r="I14" s="747"/>
      <c r="J14" s="864" t="s">
        <v>17</v>
      </c>
      <c r="K14" s="746"/>
      <c r="L14" s="747"/>
      <c r="M14" s="729" t="s">
        <v>608</v>
      </c>
      <c r="N14" s="785"/>
      <c r="O14" s="785"/>
      <c r="P14" s="730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331"/>
      <c r="AI14" s="331"/>
      <c r="AJ14" s="331"/>
      <c r="AK14" s="331"/>
      <c r="AL14" s="331"/>
      <c r="AM14" s="331"/>
      <c r="AN14" s="331"/>
      <c r="AO14" s="331"/>
      <c r="AP14" s="331"/>
      <c r="AQ14" s="119"/>
      <c r="AR14" s="119"/>
    </row>
    <row r="15" spans="1:44" s="60" customFormat="1" ht="10.5" customHeight="1">
      <c r="A15" s="631"/>
      <c r="B15" s="886"/>
      <c r="C15" s="872"/>
      <c r="D15" s="748"/>
      <c r="E15" s="749"/>
      <c r="F15" s="750"/>
      <c r="G15" s="748"/>
      <c r="H15" s="749"/>
      <c r="I15" s="750"/>
      <c r="J15" s="748"/>
      <c r="K15" s="749"/>
      <c r="L15" s="750"/>
      <c r="M15" s="597" t="s">
        <v>609</v>
      </c>
      <c r="N15" s="599"/>
      <c r="O15" s="597" t="s">
        <v>685</v>
      </c>
      <c r="P15" s="599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331"/>
      <c r="AI15" s="331"/>
      <c r="AJ15" s="331"/>
      <c r="AK15" s="331"/>
      <c r="AL15" s="331"/>
      <c r="AM15" s="331"/>
      <c r="AN15" s="331"/>
      <c r="AO15" s="331"/>
      <c r="AP15" s="331"/>
      <c r="AQ15" s="119"/>
      <c r="AR15" s="119"/>
    </row>
    <row r="16" spans="1:44" s="60" customFormat="1" ht="10.5" customHeight="1">
      <c r="A16" s="631"/>
      <c r="B16" s="886"/>
      <c r="C16" s="872"/>
      <c r="D16" s="767" t="s">
        <v>265</v>
      </c>
      <c r="E16" s="768"/>
      <c r="F16" s="769"/>
      <c r="G16" s="767" t="s">
        <v>266</v>
      </c>
      <c r="H16" s="768"/>
      <c r="I16" s="769"/>
      <c r="J16" s="767" t="s">
        <v>519</v>
      </c>
      <c r="K16" s="768"/>
      <c r="L16" s="769"/>
      <c r="M16" s="628" t="s">
        <v>838</v>
      </c>
      <c r="N16" s="591" t="s">
        <v>493</v>
      </c>
      <c r="O16" s="628" t="s">
        <v>838</v>
      </c>
      <c r="P16" s="591" t="s">
        <v>493</v>
      </c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331"/>
      <c r="AI16" s="331"/>
      <c r="AJ16" s="331"/>
      <c r="AK16" s="331"/>
      <c r="AL16" s="331"/>
      <c r="AM16" s="331"/>
      <c r="AN16" s="331"/>
      <c r="AO16" s="331"/>
      <c r="AP16" s="331"/>
      <c r="AQ16" s="119"/>
      <c r="AR16" s="119"/>
    </row>
    <row r="17" spans="1:44" s="60" customFormat="1" ht="6" customHeight="1">
      <c r="A17" s="631"/>
      <c r="B17" s="886"/>
      <c r="C17" s="872"/>
      <c r="D17" s="630" t="s">
        <v>593</v>
      </c>
      <c r="E17" s="844" t="s">
        <v>488</v>
      </c>
      <c r="F17" s="842" t="s">
        <v>489</v>
      </c>
      <c r="G17" s="630" t="s">
        <v>593</v>
      </c>
      <c r="H17" s="844" t="s">
        <v>488</v>
      </c>
      <c r="I17" s="842" t="s">
        <v>489</v>
      </c>
      <c r="J17" s="630" t="s">
        <v>593</v>
      </c>
      <c r="K17" s="844" t="s">
        <v>488</v>
      </c>
      <c r="L17" s="842" t="s">
        <v>489</v>
      </c>
      <c r="M17" s="592"/>
      <c r="N17" s="592"/>
      <c r="O17" s="592"/>
      <c r="P17" s="592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331"/>
      <c r="AI17" s="331"/>
      <c r="AJ17" s="331"/>
      <c r="AK17" s="331"/>
      <c r="AL17" s="331"/>
      <c r="AM17" s="331"/>
      <c r="AN17" s="331"/>
      <c r="AO17" s="331"/>
      <c r="AP17" s="331"/>
      <c r="AQ17" s="119"/>
      <c r="AR17" s="119"/>
    </row>
    <row r="18" spans="1:44" s="60" customFormat="1" ht="10.5" customHeight="1">
      <c r="A18" s="632"/>
      <c r="B18" s="117" t="s">
        <v>267</v>
      </c>
      <c r="C18" s="117" t="s">
        <v>268</v>
      </c>
      <c r="D18" s="632"/>
      <c r="E18" s="845"/>
      <c r="F18" s="843"/>
      <c r="G18" s="632"/>
      <c r="H18" s="845"/>
      <c r="I18" s="843"/>
      <c r="J18" s="632"/>
      <c r="K18" s="845"/>
      <c r="L18" s="843"/>
      <c r="M18" s="593"/>
      <c r="N18" s="593"/>
      <c r="O18" s="593"/>
      <c r="P18" s="593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331"/>
      <c r="AI18" s="331"/>
      <c r="AJ18" s="331"/>
      <c r="AK18" s="331"/>
      <c r="AL18" s="331"/>
      <c r="AM18" s="331"/>
      <c r="AN18" s="331"/>
      <c r="AO18" s="331"/>
      <c r="AP18" s="331"/>
      <c r="AQ18" s="119"/>
      <c r="AR18" s="119"/>
    </row>
    <row r="19" spans="1:44" s="60" customFormat="1" ht="16.5" customHeight="1">
      <c r="A19" s="86" t="s">
        <v>836</v>
      </c>
      <c r="B19" s="136">
        <v>663</v>
      </c>
      <c r="C19" s="65">
        <f>SUM(Q7,AC7)</f>
        <v>606</v>
      </c>
      <c r="D19" s="195">
        <f aca="true" t="shared" si="1" ref="D19:F23">ROUND(E7/B7*100,1)</f>
        <v>32.3</v>
      </c>
      <c r="E19" s="193">
        <f t="shared" si="1"/>
        <v>32.1</v>
      </c>
      <c r="F19" s="302">
        <f t="shared" si="1"/>
        <v>32.6</v>
      </c>
      <c r="G19" s="195">
        <f aca="true" t="shared" si="2" ref="G19:I23">ROUND((E7+H7)/B7*100,1)</f>
        <v>51.5</v>
      </c>
      <c r="H19" s="193">
        <f t="shared" si="2"/>
        <v>47.7</v>
      </c>
      <c r="I19" s="302">
        <f t="shared" si="2"/>
        <v>55.5</v>
      </c>
      <c r="J19" s="195">
        <f aca="true" t="shared" si="3" ref="J19:L23">ROUND((Q7+AC7)/B7*100,1)</f>
        <v>33.2</v>
      </c>
      <c r="K19" s="332">
        <f t="shared" si="3"/>
        <v>36.4</v>
      </c>
      <c r="L19" s="197">
        <f t="shared" si="3"/>
        <v>29.8</v>
      </c>
      <c r="M19" s="193">
        <v>38.4</v>
      </c>
      <c r="N19" s="202">
        <v>20.8</v>
      </c>
      <c r="O19" s="202">
        <v>51.2</v>
      </c>
      <c r="P19" s="197">
        <v>18.5</v>
      </c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331"/>
      <c r="AI19" s="331"/>
      <c r="AJ19" s="331"/>
      <c r="AK19" s="331"/>
      <c r="AL19" s="331"/>
      <c r="AM19" s="331"/>
      <c r="AN19" s="331"/>
      <c r="AO19" s="331"/>
      <c r="AP19" s="331"/>
      <c r="AQ19" s="119"/>
      <c r="AR19" s="119"/>
    </row>
    <row r="20" spans="1:44" s="60" customFormat="1" ht="16.5" customHeight="1">
      <c r="A20" s="68">
        <v>20</v>
      </c>
      <c r="B20" s="74">
        <v>669</v>
      </c>
      <c r="C20" s="65">
        <f>SUM(Q8,AC8)</f>
        <v>547</v>
      </c>
      <c r="D20" s="195">
        <f t="shared" si="1"/>
        <v>33.4</v>
      </c>
      <c r="E20" s="193">
        <f t="shared" si="1"/>
        <v>32.3</v>
      </c>
      <c r="F20" s="302">
        <f t="shared" si="1"/>
        <v>34.5</v>
      </c>
      <c r="G20" s="195">
        <f t="shared" si="2"/>
        <v>51</v>
      </c>
      <c r="H20" s="193">
        <f t="shared" si="2"/>
        <v>45.4</v>
      </c>
      <c r="I20" s="302">
        <f t="shared" si="2"/>
        <v>56.4</v>
      </c>
      <c r="J20" s="195">
        <f t="shared" si="3"/>
        <v>30.2</v>
      </c>
      <c r="K20" s="333">
        <f t="shared" si="3"/>
        <v>36.6</v>
      </c>
      <c r="L20" s="197">
        <f t="shared" si="3"/>
        <v>24</v>
      </c>
      <c r="M20" s="193">
        <v>40.4</v>
      </c>
      <c r="N20" s="195">
        <v>21.1</v>
      </c>
      <c r="O20" s="195">
        <v>52.8</v>
      </c>
      <c r="P20" s="197">
        <v>19</v>
      </c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331"/>
      <c r="AI20" s="331"/>
      <c r="AJ20" s="331"/>
      <c r="AK20" s="331"/>
      <c r="AL20" s="331"/>
      <c r="AM20" s="331"/>
      <c r="AN20" s="331"/>
      <c r="AO20" s="331"/>
      <c r="AP20" s="331"/>
      <c r="AQ20" s="119"/>
      <c r="AR20" s="119"/>
    </row>
    <row r="21" spans="1:44" s="60" customFormat="1" ht="16.5" customHeight="1">
      <c r="A21" s="68">
        <v>21</v>
      </c>
      <c r="B21" s="74">
        <v>660</v>
      </c>
      <c r="C21" s="65">
        <f>SUM(Q9,AC9)</f>
        <v>518</v>
      </c>
      <c r="D21" s="195">
        <f t="shared" si="1"/>
        <v>32.2</v>
      </c>
      <c r="E21" s="193">
        <f t="shared" si="1"/>
        <v>30</v>
      </c>
      <c r="F21" s="302">
        <f t="shared" si="1"/>
        <v>34.4</v>
      </c>
      <c r="G21" s="195">
        <f t="shared" si="2"/>
        <v>47.1</v>
      </c>
      <c r="H21" s="193">
        <f t="shared" si="2"/>
        <v>43</v>
      </c>
      <c r="I21" s="302">
        <f t="shared" si="2"/>
        <v>51.3</v>
      </c>
      <c r="J21" s="195">
        <f t="shared" si="3"/>
        <v>30.2</v>
      </c>
      <c r="K21" s="333">
        <f t="shared" si="3"/>
        <v>35.3</v>
      </c>
      <c r="L21" s="197">
        <f t="shared" si="3"/>
        <v>24.9</v>
      </c>
      <c r="M21" s="193">
        <v>41.3</v>
      </c>
      <c r="N21" s="195">
        <v>20.2</v>
      </c>
      <c r="O21" s="195">
        <v>53.9</v>
      </c>
      <c r="P21" s="197">
        <v>18.2</v>
      </c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331"/>
      <c r="AI21" s="331"/>
      <c r="AJ21" s="331"/>
      <c r="AK21" s="331"/>
      <c r="AL21" s="331"/>
      <c r="AM21" s="331"/>
      <c r="AN21" s="331"/>
      <c r="AO21" s="331"/>
      <c r="AP21" s="331"/>
      <c r="AQ21" s="119"/>
      <c r="AR21" s="119"/>
    </row>
    <row r="22" spans="1:44" s="60" customFormat="1" ht="16.5" customHeight="1">
      <c r="A22" s="68">
        <v>22</v>
      </c>
      <c r="B22" s="74">
        <v>670</v>
      </c>
      <c r="C22" s="65">
        <f>SUM(Q10,AC10)</f>
        <v>415</v>
      </c>
      <c r="D22" s="195">
        <f t="shared" si="1"/>
        <v>36.8</v>
      </c>
      <c r="E22" s="193">
        <f t="shared" si="1"/>
        <v>37.6</v>
      </c>
      <c r="F22" s="302">
        <f t="shared" si="1"/>
        <v>36</v>
      </c>
      <c r="G22" s="195">
        <f t="shared" si="2"/>
        <v>58.6</v>
      </c>
      <c r="H22" s="193">
        <f t="shared" si="2"/>
        <v>54.7</v>
      </c>
      <c r="I22" s="302">
        <f t="shared" si="2"/>
        <v>62.4</v>
      </c>
      <c r="J22" s="195">
        <f t="shared" si="3"/>
        <v>25.6</v>
      </c>
      <c r="K22" s="333">
        <f t="shared" si="3"/>
        <v>28.4</v>
      </c>
      <c r="L22" s="197">
        <f t="shared" si="3"/>
        <v>23</v>
      </c>
      <c r="M22" s="193">
        <v>41.0553274351267</v>
      </c>
      <c r="N22" s="195">
        <v>18.2682131820683</v>
      </c>
      <c r="O22" s="195">
        <v>54.3</v>
      </c>
      <c r="P22" s="197">
        <v>15.8</v>
      </c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331"/>
      <c r="AI22" s="331"/>
      <c r="AJ22" s="331"/>
      <c r="AK22" s="331"/>
      <c r="AL22" s="331"/>
      <c r="AM22" s="331"/>
      <c r="AN22" s="331"/>
      <c r="AO22" s="331"/>
      <c r="AP22" s="331"/>
      <c r="AQ22" s="119"/>
      <c r="AR22" s="119"/>
    </row>
    <row r="23" spans="1:44" s="60" customFormat="1" ht="16.5" customHeight="1">
      <c r="A23" s="214">
        <v>23</v>
      </c>
      <c r="B23" s="173">
        <v>672</v>
      </c>
      <c r="C23" s="218">
        <f>SUM(Q11,AC11)</f>
        <v>471</v>
      </c>
      <c r="D23" s="203">
        <f t="shared" si="1"/>
        <v>36.1</v>
      </c>
      <c r="E23" s="194">
        <f t="shared" si="1"/>
        <v>34.2</v>
      </c>
      <c r="F23" s="303">
        <f t="shared" si="1"/>
        <v>38.1</v>
      </c>
      <c r="G23" s="203">
        <f t="shared" si="2"/>
        <v>57.8</v>
      </c>
      <c r="H23" s="194">
        <f t="shared" si="2"/>
        <v>53.4</v>
      </c>
      <c r="I23" s="303">
        <f t="shared" si="2"/>
        <v>62.4</v>
      </c>
      <c r="J23" s="203">
        <f t="shared" si="3"/>
        <v>27.8</v>
      </c>
      <c r="K23" s="334">
        <f t="shared" si="3"/>
        <v>31.4</v>
      </c>
      <c r="L23" s="204">
        <f t="shared" si="3"/>
        <v>24.1</v>
      </c>
      <c r="M23" s="194">
        <v>40.4</v>
      </c>
      <c r="N23" s="203">
        <v>19.7</v>
      </c>
      <c r="O23" s="203">
        <v>53.9</v>
      </c>
      <c r="P23" s="204">
        <v>16.3</v>
      </c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331"/>
      <c r="AI23" s="331"/>
      <c r="AJ23" s="331"/>
      <c r="AK23" s="331"/>
      <c r="AL23" s="331"/>
      <c r="AM23" s="331"/>
      <c r="AN23" s="331"/>
      <c r="AO23" s="331"/>
      <c r="AP23" s="331"/>
      <c r="AQ23" s="119"/>
      <c r="AR23" s="119"/>
    </row>
    <row r="24" spans="1:28" s="60" customFormat="1" ht="14.25" customHeight="1">
      <c r="A24" s="72" t="s">
        <v>269</v>
      </c>
      <c r="B24" s="93"/>
      <c r="C24" s="93"/>
      <c r="D24" s="93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94"/>
      <c r="X24" s="94"/>
      <c r="Y24" s="94"/>
      <c r="Z24" s="94"/>
      <c r="AA24" s="102"/>
      <c r="AB24" s="102"/>
    </row>
    <row r="25" spans="1:19" s="60" customFormat="1" ht="14.25" customHeight="1">
      <c r="A25" s="72" t="s">
        <v>270</v>
      </c>
      <c r="B25" s="93"/>
      <c r="C25" s="93"/>
      <c r="D25" s="93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</row>
    <row r="26" spans="1:43" s="43" customFormat="1" ht="14.25" customHeight="1">
      <c r="A26" s="53" t="s">
        <v>271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53"/>
      <c r="AM26" s="53"/>
      <c r="AN26" s="53"/>
      <c r="AP26" s="160"/>
      <c r="AQ26" s="160"/>
    </row>
    <row r="27" spans="1:36" s="60" customFormat="1" ht="14.25" customHeight="1">
      <c r="A27" s="53" t="s">
        <v>520</v>
      </c>
      <c r="AH27" s="118"/>
      <c r="AI27" s="118"/>
      <c r="AJ27" s="118"/>
    </row>
    <row r="28" spans="1:36" s="60" customFormat="1" ht="14.25" customHeight="1">
      <c r="A28" s="53"/>
      <c r="AH28" s="118"/>
      <c r="AI28" s="118"/>
      <c r="AJ28" s="118"/>
    </row>
    <row r="29" s="60" customFormat="1" ht="14.25" customHeight="1"/>
    <row r="30" spans="1:36" ht="16.5" customHeight="1">
      <c r="A30" s="60" t="s">
        <v>272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72"/>
      <c r="AI30" s="72"/>
      <c r="AJ30" s="72"/>
    </row>
    <row r="31" spans="1:46" s="335" customFormat="1" ht="10.5" customHeight="1">
      <c r="A31" s="630" t="s">
        <v>460</v>
      </c>
      <c r="B31" s="594" t="s">
        <v>726</v>
      </c>
      <c r="C31" s="596"/>
      <c r="D31" s="864" t="s">
        <v>273</v>
      </c>
      <c r="E31" s="747"/>
      <c r="F31" s="864" t="s">
        <v>621</v>
      </c>
      <c r="G31" s="747"/>
      <c r="H31" s="740" t="s">
        <v>274</v>
      </c>
      <c r="I31" s="742"/>
      <c r="J31" s="864" t="s">
        <v>622</v>
      </c>
      <c r="K31" s="747"/>
      <c r="L31" s="864" t="s">
        <v>412</v>
      </c>
      <c r="M31" s="747"/>
      <c r="N31" s="740" t="s">
        <v>413</v>
      </c>
      <c r="O31" s="742"/>
      <c r="P31" s="876" t="s">
        <v>841</v>
      </c>
      <c r="Q31" s="877"/>
      <c r="R31" s="740" t="s">
        <v>275</v>
      </c>
      <c r="S31" s="742"/>
      <c r="T31" s="740" t="s">
        <v>276</v>
      </c>
      <c r="U31" s="742"/>
      <c r="V31" s="740" t="s">
        <v>277</v>
      </c>
      <c r="W31" s="742"/>
      <c r="X31" s="740" t="s">
        <v>278</v>
      </c>
      <c r="Y31" s="742"/>
      <c r="Z31" s="895" t="s">
        <v>837</v>
      </c>
      <c r="AA31" s="868"/>
      <c r="AB31" s="895" t="s">
        <v>848</v>
      </c>
      <c r="AC31" s="868"/>
      <c r="AD31" s="898" t="s">
        <v>849</v>
      </c>
      <c r="AE31" s="899"/>
      <c r="AF31" s="864" t="s">
        <v>460</v>
      </c>
      <c r="AG31" s="747"/>
      <c r="AT31" s="60"/>
    </row>
    <row r="32" spans="1:46" s="335" customFormat="1" ht="10.5" customHeight="1">
      <c r="A32" s="631"/>
      <c r="B32" s="734"/>
      <c r="C32" s="735"/>
      <c r="D32" s="748"/>
      <c r="E32" s="750"/>
      <c r="F32" s="748"/>
      <c r="G32" s="750"/>
      <c r="H32" s="743"/>
      <c r="I32" s="745"/>
      <c r="J32" s="748"/>
      <c r="K32" s="750"/>
      <c r="L32" s="748"/>
      <c r="M32" s="750"/>
      <c r="N32" s="743"/>
      <c r="O32" s="745"/>
      <c r="P32" s="878"/>
      <c r="Q32" s="879"/>
      <c r="R32" s="743"/>
      <c r="S32" s="745"/>
      <c r="T32" s="743"/>
      <c r="U32" s="745"/>
      <c r="V32" s="743"/>
      <c r="W32" s="745"/>
      <c r="X32" s="743"/>
      <c r="Y32" s="745"/>
      <c r="Z32" s="896" t="s">
        <v>847</v>
      </c>
      <c r="AA32" s="897"/>
      <c r="AB32" s="869"/>
      <c r="AC32" s="870"/>
      <c r="AD32" s="869" t="s">
        <v>817</v>
      </c>
      <c r="AE32" s="870"/>
      <c r="AF32" s="748"/>
      <c r="AG32" s="750"/>
      <c r="AT32" s="60"/>
    </row>
    <row r="33" spans="1:46" s="335" customFormat="1" ht="10.5" customHeight="1">
      <c r="A33" s="631"/>
      <c r="B33" s="597"/>
      <c r="C33" s="599"/>
      <c r="D33" s="597" t="s">
        <v>193</v>
      </c>
      <c r="E33" s="599"/>
      <c r="F33" s="597" t="s">
        <v>194</v>
      </c>
      <c r="G33" s="599"/>
      <c r="H33" s="597" t="s">
        <v>195</v>
      </c>
      <c r="I33" s="599"/>
      <c r="J33" s="597" t="s">
        <v>196</v>
      </c>
      <c r="K33" s="599"/>
      <c r="L33" s="597" t="s">
        <v>197</v>
      </c>
      <c r="M33" s="599"/>
      <c r="N33" s="866" t="s">
        <v>198</v>
      </c>
      <c r="O33" s="867"/>
      <c r="P33" s="880" t="s">
        <v>842</v>
      </c>
      <c r="Q33" s="881"/>
      <c r="R33" s="866" t="s">
        <v>279</v>
      </c>
      <c r="S33" s="867"/>
      <c r="T33" s="866" t="s">
        <v>280</v>
      </c>
      <c r="U33" s="867"/>
      <c r="V33" s="866" t="s">
        <v>281</v>
      </c>
      <c r="W33" s="867"/>
      <c r="X33" s="866" t="s">
        <v>282</v>
      </c>
      <c r="Y33" s="867"/>
      <c r="Z33" s="866" t="s">
        <v>283</v>
      </c>
      <c r="AA33" s="867"/>
      <c r="AB33" s="866" t="s">
        <v>284</v>
      </c>
      <c r="AC33" s="867"/>
      <c r="AD33" s="866" t="s">
        <v>285</v>
      </c>
      <c r="AE33" s="867"/>
      <c r="AF33" s="748"/>
      <c r="AG33" s="750"/>
      <c r="AT33" s="60"/>
    </row>
    <row r="34" spans="1:46" ht="6" customHeight="1">
      <c r="A34" s="631"/>
      <c r="B34" s="594" t="s">
        <v>737</v>
      </c>
      <c r="C34" s="336"/>
      <c r="D34" s="594" t="s">
        <v>737</v>
      </c>
      <c r="E34" s="336"/>
      <c r="F34" s="594" t="s">
        <v>737</v>
      </c>
      <c r="G34" s="336"/>
      <c r="H34" s="594" t="s">
        <v>737</v>
      </c>
      <c r="I34" s="336"/>
      <c r="J34" s="594" t="s">
        <v>737</v>
      </c>
      <c r="K34" s="336"/>
      <c r="L34" s="594" t="s">
        <v>737</v>
      </c>
      <c r="M34" s="336"/>
      <c r="N34" s="594" t="s">
        <v>737</v>
      </c>
      <c r="O34" s="336"/>
      <c r="P34" s="594" t="s">
        <v>737</v>
      </c>
      <c r="Q34" s="336"/>
      <c r="R34" s="594" t="s">
        <v>737</v>
      </c>
      <c r="S34" s="336"/>
      <c r="T34" s="594" t="s">
        <v>737</v>
      </c>
      <c r="U34" s="336"/>
      <c r="V34" s="594" t="s">
        <v>737</v>
      </c>
      <c r="W34" s="336"/>
      <c r="X34" s="594" t="s">
        <v>737</v>
      </c>
      <c r="Y34" s="336"/>
      <c r="Z34" s="594" t="s">
        <v>737</v>
      </c>
      <c r="AA34" s="336"/>
      <c r="AB34" s="594" t="s">
        <v>737</v>
      </c>
      <c r="AC34" s="336"/>
      <c r="AD34" s="594" t="s">
        <v>737</v>
      </c>
      <c r="AE34" s="336"/>
      <c r="AF34" s="748"/>
      <c r="AG34" s="750"/>
      <c r="AT34" s="60"/>
    </row>
    <row r="35" spans="1:46" s="335" customFormat="1" ht="10.5" customHeight="1">
      <c r="A35" s="873"/>
      <c r="B35" s="597"/>
      <c r="C35" s="337" t="s">
        <v>459</v>
      </c>
      <c r="D35" s="597"/>
      <c r="E35" s="337" t="s">
        <v>459</v>
      </c>
      <c r="F35" s="597"/>
      <c r="G35" s="337" t="s">
        <v>459</v>
      </c>
      <c r="H35" s="597"/>
      <c r="I35" s="337" t="s">
        <v>459</v>
      </c>
      <c r="J35" s="597"/>
      <c r="K35" s="337" t="s">
        <v>459</v>
      </c>
      <c r="L35" s="597"/>
      <c r="M35" s="337" t="s">
        <v>459</v>
      </c>
      <c r="N35" s="597"/>
      <c r="O35" s="337" t="s">
        <v>459</v>
      </c>
      <c r="P35" s="597"/>
      <c r="Q35" s="337" t="s">
        <v>459</v>
      </c>
      <c r="R35" s="597"/>
      <c r="S35" s="337" t="s">
        <v>459</v>
      </c>
      <c r="T35" s="597"/>
      <c r="U35" s="337" t="s">
        <v>459</v>
      </c>
      <c r="V35" s="597"/>
      <c r="W35" s="337" t="s">
        <v>459</v>
      </c>
      <c r="X35" s="597"/>
      <c r="Y35" s="337" t="s">
        <v>459</v>
      </c>
      <c r="Z35" s="597"/>
      <c r="AA35" s="337" t="s">
        <v>459</v>
      </c>
      <c r="AB35" s="597"/>
      <c r="AC35" s="337" t="s">
        <v>459</v>
      </c>
      <c r="AD35" s="597"/>
      <c r="AE35" s="337" t="s">
        <v>459</v>
      </c>
      <c r="AF35" s="767"/>
      <c r="AG35" s="769"/>
      <c r="AT35" s="60"/>
    </row>
    <row r="36" spans="1:46" s="338" customFormat="1" ht="16.5" customHeight="1">
      <c r="A36" s="86" t="s">
        <v>836</v>
      </c>
      <c r="B36" s="74">
        <f aca="true" t="shared" si="4" ref="B36:C40">SUM(D36,F36,H36,J36,L36,N36,P36,R36,T36,V36,X36,Z36,AB36,AD36,B48,D48,F48,H48,J48,L48)</f>
        <v>606</v>
      </c>
      <c r="C36" s="87">
        <f t="shared" si="4"/>
        <v>85</v>
      </c>
      <c r="D36" s="74">
        <v>3</v>
      </c>
      <c r="E36" s="64">
        <v>1</v>
      </c>
      <c r="F36" s="74">
        <v>4</v>
      </c>
      <c r="G36" s="64">
        <v>0</v>
      </c>
      <c r="H36" s="74">
        <v>1</v>
      </c>
      <c r="I36" s="64">
        <v>1</v>
      </c>
      <c r="J36" s="74">
        <v>59</v>
      </c>
      <c r="K36" s="64">
        <v>9</v>
      </c>
      <c r="L36" s="74">
        <v>107</v>
      </c>
      <c r="M36" s="64">
        <v>38</v>
      </c>
      <c r="N36" s="63">
        <v>9</v>
      </c>
      <c r="O36" s="64">
        <v>3</v>
      </c>
      <c r="P36" s="130">
        <v>5</v>
      </c>
      <c r="Q36" s="64">
        <v>2</v>
      </c>
      <c r="R36" s="74">
        <v>46</v>
      </c>
      <c r="S36" s="64">
        <v>4</v>
      </c>
      <c r="T36" s="74">
        <v>104</v>
      </c>
      <c r="U36" s="64">
        <v>6</v>
      </c>
      <c r="V36" s="74">
        <v>10</v>
      </c>
      <c r="W36" s="64">
        <v>0</v>
      </c>
      <c r="X36" s="74">
        <v>0</v>
      </c>
      <c r="Y36" s="64">
        <v>0</v>
      </c>
      <c r="Z36" s="63">
        <v>0</v>
      </c>
      <c r="AA36" s="64">
        <v>0</v>
      </c>
      <c r="AB36" s="74">
        <v>55</v>
      </c>
      <c r="AC36" s="64">
        <v>1</v>
      </c>
      <c r="AD36" s="63">
        <v>0</v>
      </c>
      <c r="AE36" s="64">
        <v>0</v>
      </c>
      <c r="AF36" s="864" t="s">
        <v>836</v>
      </c>
      <c r="AG36" s="747"/>
      <c r="AT36" s="60"/>
    </row>
    <row r="37" spans="1:46" s="338" customFormat="1" ht="16.5" customHeight="1">
      <c r="A37" s="68">
        <v>20</v>
      </c>
      <c r="B37" s="74">
        <f t="shared" si="4"/>
        <v>547</v>
      </c>
      <c r="C37" s="64">
        <f t="shared" si="4"/>
        <v>76</v>
      </c>
      <c r="D37" s="63">
        <v>4</v>
      </c>
      <c r="E37" s="76">
        <v>0</v>
      </c>
      <c r="F37" s="63">
        <v>3</v>
      </c>
      <c r="G37" s="76">
        <v>0</v>
      </c>
      <c r="H37" s="63">
        <v>0</v>
      </c>
      <c r="I37" s="76">
        <v>0</v>
      </c>
      <c r="J37" s="63">
        <v>40</v>
      </c>
      <c r="K37" s="76">
        <v>11</v>
      </c>
      <c r="L37" s="63">
        <v>104</v>
      </c>
      <c r="M37" s="76">
        <v>39</v>
      </c>
      <c r="N37" s="63">
        <v>8</v>
      </c>
      <c r="O37" s="64">
        <v>1</v>
      </c>
      <c r="P37" s="63">
        <v>5</v>
      </c>
      <c r="Q37" s="64">
        <v>1</v>
      </c>
      <c r="R37" s="63">
        <v>38</v>
      </c>
      <c r="S37" s="76">
        <v>0</v>
      </c>
      <c r="T37" s="63">
        <v>68</v>
      </c>
      <c r="U37" s="76">
        <v>1</v>
      </c>
      <c r="V37" s="63">
        <v>12</v>
      </c>
      <c r="W37" s="76">
        <v>0</v>
      </c>
      <c r="X37" s="63">
        <v>3</v>
      </c>
      <c r="Y37" s="76">
        <v>0</v>
      </c>
      <c r="Z37" s="63">
        <v>8</v>
      </c>
      <c r="AA37" s="76">
        <v>0</v>
      </c>
      <c r="AB37" s="63">
        <v>60</v>
      </c>
      <c r="AC37" s="76">
        <v>3</v>
      </c>
      <c r="AD37" s="63">
        <v>29</v>
      </c>
      <c r="AE37" s="76">
        <v>0</v>
      </c>
      <c r="AF37" s="748">
        <v>20</v>
      </c>
      <c r="AG37" s="750"/>
      <c r="AT37" s="60"/>
    </row>
    <row r="38" spans="1:46" s="338" customFormat="1" ht="16.5" customHeight="1">
      <c r="A38" s="68">
        <v>21</v>
      </c>
      <c r="B38" s="74">
        <f t="shared" si="4"/>
        <v>518</v>
      </c>
      <c r="C38" s="64">
        <f t="shared" si="4"/>
        <v>86</v>
      </c>
      <c r="D38" s="63">
        <v>4</v>
      </c>
      <c r="E38" s="76">
        <v>0</v>
      </c>
      <c r="F38" s="63">
        <v>4</v>
      </c>
      <c r="G38" s="76">
        <v>0</v>
      </c>
      <c r="H38" s="63">
        <v>0</v>
      </c>
      <c r="I38" s="76">
        <v>0</v>
      </c>
      <c r="J38" s="63">
        <v>52</v>
      </c>
      <c r="K38" s="76">
        <v>15</v>
      </c>
      <c r="L38" s="63">
        <v>106</v>
      </c>
      <c r="M38" s="76">
        <v>38</v>
      </c>
      <c r="N38" s="63">
        <v>7</v>
      </c>
      <c r="O38" s="64">
        <v>1</v>
      </c>
      <c r="P38" s="63">
        <v>4</v>
      </c>
      <c r="Q38" s="64">
        <v>0</v>
      </c>
      <c r="R38" s="63">
        <v>39</v>
      </c>
      <c r="S38" s="76">
        <v>3</v>
      </c>
      <c r="T38" s="63">
        <v>54</v>
      </c>
      <c r="U38" s="76">
        <v>0</v>
      </c>
      <c r="V38" s="63">
        <v>13</v>
      </c>
      <c r="W38" s="76">
        <v>0</v>
      </c>
      <c r="X38" s="63">
        <v>2</v>
      </c>
      <c r="Y38" s="76">
        <v>0</v>
      </c>
      <c r="Z38" s="63">
        <v>2</v>
      </c>
      <c r="AA38" s="76">
        <v>0</v>
      </c>
      <c r="AB38" s="63">
        <v>44</v>
      </c>
      <c r="AC38" s="76">
        <v>3</v>
      </c>
      <c r="AD38" s="63">
        <v>36</v>
      </c>
      <c r="AE38" s="76">
        <v>2</v>
      </c>
      <c r="AF38" s="748">
        <v>21</v>
      </c>
      <c r="AG38" s="750"/>
      <c r="AT38" s="60"/>
    </row>
    <row r="39" spans="1:46" s="339" customFormat="1" ht="16.5" customHeight="1">
      <c r="A39" s="68">
        <v>22</v>
      </c>
      <c r="B39" s="74">
        <f t="shared" si="4"/>
        <v>415</v>
      </c>
      <c r="C39" s="64">
        <f t="shared" si="4"/>
        <v>48</v>
      </c>
      <c r="D39" s="63">
        <v>3</v>
      </c>
      <c r="E39" s="76">
        <v>0</v>
      </c>
      <c r="F39" s="63">
        <v>0</v>
      </c>
      <c r="G39" s="76">
        <v>0</v>
      </c>
      <c r="H39" s="63">
        <v>1</v>
      </c>
      <c r="I39" s="76">
        <v>0</v>
      </c>
      <c r="J39" s="63">
        <v>45</v>
      </c>
      <c r="K39" s="76">
        <v>13</v>
      </c>
      <c r="L39" s="63">
        <v>85</v>
      </c>
      <c r="M39" s="76">
        <v>24</v>
      </c>
      <c r="N39" s="63">
        <v>7</v>
      </c>
      <c r="O39" s="64">
        <v>2</v>
      </c>
      <c r="P39" s="63">
        <v>6</v>
      </c>
      <c r="Q39" s="64">
        <v>0</v>
      </c>
      <c r="R39" s="63">
        <v>33</v>
      </c>
      <c r="S39" s="76">
        <v>1</v>
      </c>
      <c r="T39" s="63">
        <v>52</v>
      </c>
      <c r="U39" s="76">
        <v>2</v>
      </c>
      <c r="V39" s="63">
        <v>8</v>
      </c>
      <c r="W39" s="76">
        <v>0</v>
      </c>
      <c r="X39" s="63">
        <v>1</v>
      </c>
      <c r="Y39" s="76">
        <v>0</v>
      </c>
      <c r="Z39" s="63">
        <v>2</v>
      </c>
      <c r="AA39" s="76">
        <v>0</v>
      </c>
      <c r="AB39" s="63">
        <v>32</v>
      </c>
      <c r="AC39" s="76">
        <v>2</v>
      </c>
      <c r="AD39" s="63">
        <v>34</v>
      </c>
      <c r="AE39" s="76">
        <v>1</v>
      </c>
      <c r="AF39" s="748">
        <v>22</v>
      </c>
      <c r="AG39" s="750"/>
      <c r="AT39" s="60"/>
    </row>
    <row r="40" spans="1:46" s="200" customFormat="1" ht="16.5" customHeight="1">
      <c r="A40" s="214">
        <v>23</v>
      </c>
      <c r="B40" s="173">
        <f t="shared" si="4"/>
        <v>471</v>
      </c>
      <c r="C40" s="175">
        <f t="shared" si="4"/>
        <v>43</v>
      </c>
      <c r="D40" s="375">
        <v>1</v>
      </c>
      <c r="E40" s="175">
        <v>0</v>
      </c>
      <c r="F40" s="543">
        <v>0</v>
      </c>
      <c r="G40" s="175">
        <v>0</v>
      </c>
      <c r="H40" s="205">
        <v>0</v>
      </c>
      <c r="I40" s="175">
        <v>0</v>
      </c>
      <c r="J40" s="375">
        <v>41</v>
      </c>
      <c r="K40" s="376">
        <v>4</v>
      </c>
      <c r="L40" s="375">
        <v>58</v>
      </c>
      <c r="M40" s="376">
        <v>20</v>
      </c>
      <c r="N40" s="375">
        <v>16</v>
      </c>
      <c r="O40" s="376">
        <v>3</v>
      </c>
      <c r="P40" s="375">
        <v>8</v>
      </c>
      <c r="Q40" s="175">
        <v>0</v>
      </c>
      <c r="R40" s="375">
        <v>27</v>
      </c>
      <c r="S40" s="376">
        <v>2</v>
      </c>
      <c r="T40" s="375">
        <v>85</v>
      </c>
      <c r="U40" s="175">
        <v>2</v>
      </c>
      <c r="V40" s="375">
        <v>11</v>
      </c>
      <c r="W40" s="175">
        <v>0</v>
      </c>
      <c r="X40" s="375">
        <v>1</v>
      </c>
      <c r="Y40" s="175">
        <v>0</v>
      </c>
      <c r="Z40" s="375">
        <v>6</v>
      </c>
      <c r="AA40" s="175">
        <v>0</v>
      </c>
      <c r="AB40" s="375">
        <v>25</v>
      </c>
      <c r="AC40" s="376">
        <v>3</v>
      </c>
      <c r="AD40" s="375">
        <v>20</v>
      </c>
      <c r="AE40" s="376">
        <v>1</v>
      </c>
      <c r="AF40" s="893">
        <v>23</v>
      </c>
      <c r="AG40" s="894"/>
      <c r="AT40" s="89"/>
    </row>
    <row r="41" spans="1:46" s="200" customFormat="1" ht="14.25" customHeight="1">
      <c r="A41" s="119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119"/>
      <c r="AT41" s="60"/>
    </row>
    <row r="42" spans="1:46" s="200" customFormat="1" ht="16.5" customHeight="1">
      <c r="A42" s="60" t="s">
        <v>418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O42" s="94"/>
      <c r="P42" s="70" t="s">
        <v>738</v>
      </c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119"/>
      <c r="AT42" s="60"/>
    </row>
    <row r="43" spans="1:46" s="200" customFormat="1" ht="10.5" customHeight="1">
      <c r="A43" s="630" t="s">
        <v>460</v>
      </c>
      <c r="B43" s="740" t="s">
        <v>457</v>
      </c>
      <c r="C43" s="742"/>
      <c r="D43" s="740" t="s">
        <v>458</v>
      </c>
      <c r="E43" s="747"/>
      <c r="F43" s="740" t="s">
        <v>850</v>
      </c>
      <c r="G43" s="742"/>
      <c r="H43" s="740" t="s">
        <v>851</v>
      </c>
      <c r="I43" s="868"/>
      <c r="J43" s="740" t="s">
        <v>286</v>
      </c>
      <c r="K43" s="868"/>
      <c r="L43" s="740" t="s">
        <v>408</v>
      </c>
      <c r="M43" s="747"/>
      <c r="N43" s="628" t="s">
        <v>436</v>
      </c>
      <c r="O43" s="625" t="s">
        <v>608</v>
      </c>
      <c r="P43" s="627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119"/>
      <c r="AT43" s="60"/>
    </row>
    <row r="44" spans="1:46" s="200" customFormat="1" ht="10.5" customHeight="1">
      <c r="A44" s="631"/>
      <c r="B44" s="743"/>
      <c r="C44" s="745"/>
      <c r="D44" s="874"/>
      <c r="E44" s="875"/>
      <c r="F44" s="743"/>
      <c r="G44" s="745"/>
      <c r="H44" s="869"/>
      <c r="I44" s="870"/>
      <c r="J44" s="869"/>
      <c r="K44" s="870"/>
      <c r="L44" s="748"/>
      <c r="M44" s="750"/>
      <c r="N44" s="592"/>
      <c r="O44" s="628" t="s">
        <v>437</v>
      </c>
      <c r="P44" s="628" t="s">
        <v>438</v>
      </c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119"/>
      <c r="AT44" s="60"/>
    </row>
    <row r="45" spans="1:46" s="200" customFormat="1" ht="10.5" customHeight="1">
      <c r="A45" s="631"/>
      <c r="B45" s="866" t="s">
        <v>287</v>
      </c>
      <c r="C45" s="867"/>
      <c r="D45" s="866" t="s">
        <v>288</v>
      </c>
      <c r="E45" s="867"/>
      <c r="F45" s="866" t="s">
        <v>289</v>
      </c>
      <c r="G45" s="867"/>
      <c r="H45" s="866" t="s">
        <v>290</v>
      </c>
      <c r="I45" s="867"/>
      <c r="J45" s="866" t="s">
        <v>291</v>
      </c>
      <c r="K45" s="867"/>
      <c r="L45" s="866" t="s">
        <v>292</v>
      </c>
      <c r="M45" s="867"/>
      <c r="N45" s="592"/>
      <c r="O45" s="865"/>
      <c r="P45" s="865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119"/>
      <c r="AT45" s="60"/>
    </row>
    <row r="46" spans="1:46" s="200" customFormat="1" ht="6" customHeight="1">
      <c r="A46" s="631"/>
      <c r="B46" s="594" t="s">
        <v>737</v>
      </c>
      <c r="C46" s="336"/>
      <c r="D46" s="594" t="s">
        <v>737</v>
      </c>
      <c r="E46" s="336"/>
      <c r="F46" s="594" t="s">
        <v>737</v>
      </c>
      <c r="G46" s="336"/>
      <c r="H46" s="594" t="s">
        <v>737</v>
      </c>
      <c r="I46" s="336"/>
      <c r="J46" s="594" t="s">
        <v>737</v>
      </c>
      <c r="K46" s="336"/>
      <c r="L46" s="594" t="s">
        <v>737</v>
      </c>
      <c r="M46" s="336"/>
      <c r="N46" s="592"/>
      <c r="O46" s="865"/>
      <c r="P46" s="865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119"/>
      <c r="AT46" s="60"/>
    </row>
    <row r="47" spans="1:46" s="200" customFormat="1" ht="10.5" customHeight="1">
      <c r="A47" s="873"/>
      <c r="B47" s="597"/>
      <c r="C47" s="337" t="s">
        <v>459</v>
      </c>
      <c r="D47" s="597"/>
      <c r="E47" s="337" t="s">
        <v>459</v>
      </c>
      <c r="F47" s="597"/>
      <c r="G47" s="337" t="s">
        <v>459</v>
      </c>
      <c r="H47" s="597"/>
      <c r="I47" s="337" t="s">
        <v>459</v>
      </c>
      <c r="J47" s="597"/>
      <c r="K47" s="337" t="s">
        <v>459</v>
      </c>
      <c r="L47" s="597"/>
      <c r="M47" s="337" t="s">
        <v>459</v>
      </c>
      <c r="N47" s="593"/>
      <c r="O47" s="624"/>
      <c r="P47" s="62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119"/>
      <c r="AT47" s="60"/>
    </row>
    <row r="48" spans="1:46" s="200" customFormat="1" ht="16.5" customHeight="1">
      <c r="A48" s="86" t="s">
        <v>836</v>
      </c>
      <c r="B48" s="74">
        <v>1</v>
      </c>
      <c r="C48" s="64">
        <v>0</v>
      </c>
      <c r="D48" s="74">
        <v>38</v>
      </c>
      <c r="E48" s="64">
        <v>3</v>
      </c>
      <c r="F48" s="74">
        <v>19</v>
      </c>
      <c r="G48" s="64">
        <v>0</v>
      </c>
      <c r="H48" s="74">
        <v>65</v>
      </c>
      <c r="I48" s="64">
        <v>9</v>
      </c>
      <c r="J48" s="74">
        <v>75</v>
      </c>
      <c r="K48" s="64">
        <v>8</v>
      </c>
      <c r="L48" s="74">
        <v>5</v>
      </c>
      <c r="M48" s="64">
        <v>0</v>
      </c>
      <c r="N48" s="195">
        <f>ROUND(C36/B36*100,1)</f>
        <v>14</v>
      </c>
      <c r="O48" s="340">
        <v>10</v>
      </c>
      <c r="P48" s="340">
        <v>20.2</v>
      </c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119"/>
      <c r="AT48" s="60"/>
    </row>
    <row r="49" spans="1:46" s="200" customFormat="1" ht="16.5" customHeight="1">
      <c r="A49" s="68">
        <v>20</v>
      </c>
      <c r="B49" s="63">
        <v>1</v>
      </c>
      <c r="C49" s="76">
        <v>0</v>
      </c>
      <c r="D49" s="63">
        <v>48</v>
      </c>
      <c r="E49" s="76">
        <v>3</v>
      </c>
      <c r="F49" s="63">
        <v>14</v>
      </c>
      <c r="G49" s="76">
        <v>2</v>
      </c>
      <c r="H49" s="63">
        <v>36</v>
      </c>
      <c r="I49" s="76">
        <v>14</v>
      </c>
      <c r="J49" s="63">
        <v>65</v>
      </c>
      <c r="K49" s="76">
        <v>1</v>
      </c>
      <c r="L49" s="63">
        <v>1</v>
      </c>
      <c r="M49" s="76">
        <v>0</v>
      </c>
      <c r="N49" s="193">
        <f>ROUND(C37/B37*100,1)</f>
        <v>13.9</v>
      </c>
      <c r="O49" s="195">
        <v>11.1</v>
      </c>
      <c r="P49" s="195">
        <v>20.8</v>
      </c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119"/>
      <c r="AT49" s="60"/>
    </row>
    <row r="50" spans="1:46" s="200" customFormat="1" ht="16.5" customHeight="1">
      <c r="A50" s="68">
        <v>21</v>
      </c>
      <c r="B50" s="63">
        <v>0</v>
      </c>
      <c r="C50" s="76">
        <v>0</v>
      </c>
      <c r="D50" s="63">
        <v>45</v>
      </c>
      <c r="E50" s="76">
        <v>6</v>
      </c>
      <c r="F50" s="63">
        <v>5</v>
      </c>
      <c r="G50" s="76">
        <v>0</v>
      </c>
      <c r="H50" s="63">
        <v>38</v>
      </c>
      <c r="I50" s="76">
        <v>16</v>
      </c>
      <c r="J50" s="63">
        <v>50</v>
      </c>
      <c r="K50" s="76">
        <v>2</v>
      </c>
      <c r="L50" s="63">
        <v>13</v>
      </c>
      <c r="M50" s="76">
        <v>0</v>
      </c>
      <c r="N50" s="193">
        <f>ROUND(C38/B38*100,1)</f>
        <v>16.6</v>
      </c>
      <c r="O50" s="195">
        <v>13.6</v>
      </c>
      <c r="P50" s="195">
        <v>21.9</v>
      </c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119"/>
      <c r="AT50" s="60"/>
    </row>
    <row r="51" spans="1:46" s="200" customFormat="1" ht="16.5" customHeight="1">
      <c r="A51" s="68">
        <v>22</v>
      </c>
      <c r="B51" s="63">
        <v>0</v>
      </c>
      <c r="C51" s="76">
        <v>0</v>
      </c>
      <c r="D51" s="63">
        <v>40</v>
      </c>
      <c r="E51" s="76">
        <v>0</v>
      </c>
      <c r="F51" s="63">
        <v>2</v>
      </c>
      <c r="G51" s="76">
        <v>0</v>
      </c>
      <c r="H51" s="63">
        <v>19</v>
      </c>
      <c r="I51" s="76">
        <v>1</v>
      </c>
      <c r="J51" s="63">
        <v>34</v>
      </c>
      <c r="K51" s="76">
        <v>1</v>
      </c>
      <c r="L51" s="63">
        <v>11</v>
      </c>
      <c r="M51" s="76">
        <v>1</v>
      </c>
      <c r="N51" s="193">
        <f>ROUND(C39/B39*100,1)</f>
        <v>11.6</v>
      </c>
      <c r="O51" s="195">
        <v>10</v>
      </c>
      <c r="P51" s="195">
        <v>19.6</v>
      </c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119"/>
      <c r="AT51" s="60"/>
    </row>
    <row r="52" spans="1:46" s="200" customFormat="1" ht="16.5" customHeight="1">
      <c r="A52" s="214">
        <v>23</v>
      </c>
      <c r="B52" s="205">
        <v>5</v>
      </c>
      <c r="C52" s="175">
        <v>0</v>
      </c>
      <c r="D52" s="373">
        <v>35</v>
      </c>
      <c r="E52" s="542">
        <v>0</v>
      </c>
      <c r="F52" s="373">
        <v>25</v>
      </c>
      <c r="G52" s="175">
        <v>4</v>
      </c>
      <c r="H52" s="373">
        <v>33</v>
      </c>
      <c r="I52" s="374">
        <v>1</v>
      </c>
      <c r="J52" s="373">
        <v>69</v>
      </c>
      <c r="K52" s="374">
        <v>3</v>
      </c>
      <c r="L52" s="373">
        <v>5</v>
      </c>
      <c r="M52" s="175">
        <v>0</v>
      </c>
      <c r="N52" s="203">
        <f>ROUND(C40/B40*100,1)</f>
        <v>9.1</v>
      </c>
      <c r="O52" s="203">
        <v>9</v>
      </c>
      <c r="P52" s="204">
        <v>19</v>
      </c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119"/>
      <c r="AT52" s="89"/>
    </row>
    <row r="53" spans="1:36" ht="14.25" customHeight="1">
      <c r="A53" s="206" t="s">
        <v>293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AG53" s="60"/>
      <c r="AH53" s="60"/>
      <c r="AI53" s="60"/>
      <c r="AJ53" s="60"/>
    </row>
    <row r="54" spans="1:36" ht="14.25" customHeight="1">
      <c r="A54" s="60" t="s">
        <v>11</v>
      </c>
      <c r="AG54" s="60"/>
      <c r="AH54" s="60"/>
      <c r="AI54" s="60"/>
      <c r="AJ54" s="60"/>
    </row>
    <row r="55" ht="14.25" customHeight="1">
      <c r="A55" s="60" t="s">
        <v>439</v>
      </c>
    </row>
    <row r="56" ht="14.25" customHeight="1">
      <c r="A56" s="60" t="s">
        <v>440</v>
      </c>
    </row>
    <row r="57" ht="14.25" customHeight="1">
      <c r="A57" s="60" t="s">
        <v>294</v>
      </c>
    </row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</sheetData>
  <sheetProtection/>
  <mergeCells count="151">
    <mergeCell ref="AC5:AC6"/>
    <mergeCell ref="AD5:AD6"/>
    <mergeCell ref="AE5:AE6"/>
    <mergeCell ref="AA5:AA6"/>
    <mergeCell ref="AB5:AB6"/>
    <mergeCell ref="S5:S6"/>
    <mergeCell ref="T5:T6"/>
    <mergeCell ref="U5:U6"/>
    <mergeCell ref="V5:V6"/>
    <mergeCell ref="Z5:Z6"/>
    <mergeCell ref="AF39:AG39"/>
    <mergeCell ref="AD31:AE31"/>
    <mergeCell ref="AD32:AE32"/>
    <mergeCell ref="AF2:AG6"/>
    <mergeCell ref="AF7:AG7"/>
    <mergeCell ref="AF8:AG8"/>
    <mergeCell ref="AF11:AG11"/>
    <mergeCell ref="Z34:Z35"/>
    <mergeCell ref="AB31:AC32"/>
    <mergeCell ref="AF38:AG38"/>
    <mergeCell ref="X33:Y33"/>
    <mergeCell ref="V33:W33"/>
    <mergeCell ref="AB34:AB35"/>
    <mergeCell ref="AB33:AC33"/>
    <mergeCell ref="V34:V35"/>
    <mergeCell ref="X34:X35"/>
    <mergeCell ref="X5:X6"/>
    <mergeCell ref="O43:P43"/>
    <mergeCell ref="Z33:AA33"/>
    <mergeCell ref="AF40:AG40"/>
    <mergeCell ref="AF31:AG35"/>
    <mergeCell ref="Z31:AA31"/>
    <mergeCell ref="Z32:AA32"/>
    <mergeCell ref="AD33:AE33"/>
    <mergeCell ref="AF36:AG36"/>
    <mergeCell ref="AF37:AG37"/>
    <mergeCell ref="J33:K33"/>
    <mergeCell ref="B5:B6"/>
    <mergeCell ref="C5:C6"/>
    <mergeCell ref="D5:D6"/>
    <mergeCell ref="Z2:AB3"/>
    <mergeCell ref="E5:E6"/>
    <mergeCell ref="F5:F6"/>
    <mergeCell ref="G5:G6"/>
    <mergeCell ref="H5:H6"/>
    <mergeCell ref="W5:W6"/>
    <mergeCell ref="E2:G3"/>
    <mergeCell ref="O5:O6"/>
    <mergeCell ref="F33:G33"/>
    <mergeCell ref="H31:I32"/>
    <mergeCell ref="J31:K32"/>
    <mergeCell ref="I17:I18"/>
    <mergeCell ref="G14:I15"/>
    <mergeCell ref="N31:O32"/>
    <mergeCell ref="N16:N18"/>
    <mergeCell ref="J14:L15"/>
    <mergeCell ref="M5:M6"/>
    <mergeCell ref="N5:N6"/>
    <mergeCell ref="F31:G32"/>
    <mergeCell ref="A14:A18"/>
    <mergeCell ref="D17:D18"/>
    <mergeCell ref="E17:E18"/>
    <mergeCell ref="B14:B17"/>
    <mergeCell ref="A2:A6"/>
    <mergeCell ref="B2:D3"/>
    <mergeCell ref="B4:D4"/>
    <mergeCell ref="X31:Y32"/>
    <mergeCell ref="T33:U33"/>
    <mergeCell ref="H2:J3"/>
    <mergeCell ref="I5:I6"/>
    <mergeCell ref="J5:J6"/>
    <mergeCell ref="AF10:AG10"/>
    <mergeCell ref="AC2:AE3"/>
    <mergeCell ref="AF9:AG9"/>
    <mergeCell ref="K5:K6"/>
    <mergeCell ref="L5:L6"/>
    <mergeCell ref="W2:Y3"/>
    <mergeCell ref="Q2:S3"/>
    <mergeCell ref="T2:V3"/>
    <mergeCell ref="P33:Q33"/>
    <mergeCell ref="R5:R6"/>
    <mergeCell ref="Y5:Y6"/>
    <mergeCell ref="P16:P18"/>
    <mergeCell ref="R33:S33"/>
    <mergeCell ref="V31:W32"/>
    <mergeCell ref="R31:S32"/>
    <mergeCell ref="R34:R35"/>
    <mergeCell ref="T34:T35"/>
    <mergeCell ref="P5:P6"/>
    <mergeCell ref="P31:Q32"/>
    <mergeCell ref="T31:U32"/>
    <mergeCell ref="Q5:Q6"/>
    <mergeCell ref="M14:P14"/>
    <mergeCell ref="M15:N15"/>
    <mergeCell ref="O15:P15"/>
    <mergeCell ref="O16:O18"/>
    <mergeCell ref="L34:L35"/>
    <mergeCell ref="A43:A47"/>
    <mergeCell ref="D45:E45"/>
    <mergeCell ref="B45:C45"/>
    <mergeCell ref="B43:C44"/>
    <mergeCell ref="D43:E44"/>
    <mergeCell ref="J34:J35"/>
    <mergeCell ref="J43:K44"/>
    <mergeCell ref="L43:M44"/>
    <mergeCell ref="L46:L47"/>
    <mergeCell ref="D33:E33"/>
    <mergeCell ref="B31:C33"/>
    <mergeCell ref="A31:A35"/>
    <mergeCell ref="B34:B35"/>
    <mergeCell ref="F46:F47"/>
    <mergeCell ref="H46:H47"/>
    <mergeCell ref="D31:E32"/>
    <mergeCell ref="AD34:AD35"/>
    <mergeCell ref="C14:C17"/>
    <mergeCell ref="D16:F16"/>
    <mergeCell ref="D14:F15"/>
    <mergeCell ref="H17:H18"/>
    <mergeCell ref="F17:F18"/>
    <mergeCell ref="G17:G18"/>
    <mergeCell ref="G16:I16"/>
    <mergeCell ref="P34:P35"/>
    <mergeCell ref="N34:N35"/>
    <mergeCell ref="B46:B47"/>
    <mergeCell ref="F43:G44"/>
    <mergeCell ref="F45:G45"/>
    <mergeCell ref="H45:I45"/>
    <mergeCell ref="H43:I44"/>
    <mergeCell ref="D34:D35"/>
    <mergeCell ref="F34:F35"/>
    <mergeCell ref="H34:H35"/>
    <mergeCell ref="J16:L16"/>
    <mergeCell ref="L17:L18"/>
    <mergeCell ref="D46:D47"/>
    <mergeCell ref="J46:J47"/>
    <mergeCell ref="L45:M45"/>
    <mergeCell ref="J45:K45"/>
    <mergeCell ref="H33:I33"/>
    <mergeCell ref="L31:M32"/>
    <mergeCell ref="J17:J18"/>
    <mergeCell ref="K17:K18"/>
    <mergeCell ref="N43:N47"/>
    <mergeCell ref="K2:M2"/>
    <mergeCell ref="K3:M3"/>
    <mergeCell ref="N2:P2"/>
    <mergeCell ref="N3:P3"/>
    <mergeCell ref="P44:P47"/>
    <mergeCell ref="M16:M18"/>
    <mergeCell ref="O44:O47"/>
    <mergeCell ref="N33:O33"/>
    <mergeCell ref="L33:M33"/>
  </mergeCells>
  <printOptions/>
  <pageMargins left="0.7874015748031497" right="0.7874015748031497" top="0.984251968503937" bottom="0.7874015748031497" header="0.1968503937007874" footer="0.1968503937007874"/>
  <pageSetup cellComments="asDisplayed" fitToHeight="0" horizontalDpi="600" verticalDpi="600" orientation="portrait" paperSize="9" r:id="rId1"/>
  <headerFooter alignWithMargins="0">
    <oddFooter>&amp;C－&amp;P－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2"/>
  </sheetPr>
  <dimension ref="A1:AQ50"/>
  <sheetViews>
    <sheetView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2" customHeight="1"/>
  <cols>
    <col min="1" max="1" width="10.125" style="472" customWidth="1"/>
    <col min="2" max="31" width="5.375" style="472" customWidth="1"/>
    <col min="32" max="32" width="10.125" style="472" customWidth="1"/>
    <col min="33" max="42" width="5.375" style="472" customWidth="1"/>
    <col min="43" max="16384" width="9.00390625" style="472" customWidth="1"/>
  </cols>
  <sheetData>
    <row r="1" spans="1:15" ht="18" customHeight="1">
      <c r="A1" s="536" t="s">
        <v>663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</row>
    <row r="2" ht="18" customHeight="1"/>
    <row r="3" spans="1:26" ht="18" customHeight="1">
      <c r="A3" s="472" t="s">
        <v>789</v>
      </c>
      <c r="I3" s="398" t="s">
        <v>465</v>
      </c>
      <c r="K3" s="472" t="s">
        <v>790</v>
      </c>
      <c r="P3" s="383"/>
      <c r="Q3" s="383"/>
      <c r="R3" s="383"/>
      <c r="S3" s="383"/>
      <c r="T3" s="383"/>
      <c r="U3" s="383"/>
      <c r="V3" s="383"/>
      <c r="W3" s="383"/>
      <c r="X3" s="383"/>
      <c r="Y3" s="473"/>
      <c r="Z3" s="383"/>
    </row>
    <row r="4" spans="1:26" ht="18" customHeight="1">
      <c r="A4" s="815" t="s">
        <v>590</v>
      </c>
      <c r="B4" s="906" t="s">
        <v>295</v>
      </c>
      <c r="C4" s="906"/>
      <c r="D4" s="906"/>
      <c r="E4" s="906"/>
      <c r="F4" s="906"/>
      <c r="G4" s="906"/>
      <c r="H4" s="906"/>
      <c r="I4" s="906"/>
      <c r="P4" s="474"/>
      <c r="Q4" s="474"/>
      <c r="R4" s="474"/>
      <c r="S4" s="474"/>
      <c r="T4" s="474"/>
      <c r="U4" s="474"/>
      <c r="V4" s="474"/>
      <c r="W4" s="474"/>
      <c r="X4" s="474"/>
      <c r="Y4" s="474"/>
      <c r="Z4" s="383"/>
    </row>
    <row r="5" spans="1:26" ht="18" customHeight="1">
      <c r="A5" s="816"/>
      <c r="B5" s="900" t="s">
        <v>791</v>
      </c>
      <c r="C5" s="907" t="s">
        <v>792</v>
      </c>
      <c r="D5" s="903" t="s">
        <v>793</v>
      </c>
      <c r="E5" s="903" t="s">
        <v>794</v>
      </c>
      <c r="F5" s="903" t="s">
        <v>795</v>
      </c>
      <c r="G5" s="903" t="s">
        <v>796</v>
      </c>
      <c r="H5" s="903" t="s">
        <v>797</v>
      </c>
      <c r="I5" s="905" t="s">
        <v>798</v>
      </c>
      <c r="P5" s="474"/>
      <c r="Q5" s="474"/>
      <c r="R5" s="474"/>
      <c r="S5" s="474"/>
      <c r="T5" s="475"/>
      <c r="U5" s="475"/>
      <c r="V5" s="475"/>
      <c r="W5" s="475"/>
      <c r="X5" s="475"/>
      <c r="Y5" s="474"/>
      <c r="Z5" s="383"/>
    </row>
    <row r="6" spans="1:26" ht="18" customHeight="1">
      <c r="A6" s="817"/>
      <c r="B6" s="900"/>
      <c r="C6" s="907"/>
      <c r="D6" s="904"/>
      <c r="E6" s="904"/>
      <c r="F6" s="904"/>
      <c r="G6" s="904"/>
      <c r="H6" s="904"/>
      <c r="I6" s="905"/>
      <c r="P6" s="474"/>
      <c r="Q6" s="474"/>
      <c r="R6" s="474"/>
      <c r="S6" s="474"/>
      <c r="T6" s="474"/>
      <c r="U6" s="474"/>
      <c r="V6" s="474"/>
      <c r="W6" s="474"/>
      <c r="X6" s="474"/>
      <c r="Y6" s="474"/>
      <c r="Z6" s="383"/>
    </row>
    <row r="7" spans="1:26" ht="15.75" customHeight="1">
      <c r="A7" s="527" t="s">
        <v>27</v>
      </c>
      <c r="B7" s="476">
        <f>SUM(C7:I7)</f>
        <v>9</v>
      </c>
      <c r="C7" s="381">
        <v>2</v>
      </c>
      <c r="D7" s="388">
        <v>4</v>
      </c>
      <c r="E7" s="388">
        <v>0</v>
      </c>
      <c r="F7" s="388">
        <v>0</v>
      </c>
      <c r="G7" s="388">
        <v>0</v>
      </c>
      <c r="H7" s="388">
        <v>1</v>
      </c>
      <c r="I7" s="382">
        <v>2</v>
      </c>
      <c r="P7" s="474"/>
      <c r="Q7" s="474"/>
      <c r="R7" s="383"/>
      <c r="S7" s="383"/>
      <c r="T7" s="383"/>
      <c r="U7" s="383"/>
      <c r="V7" s="383"/>
      <c r="W7" s="383"/>
      <c r="X7" s="383"/>
      <c r="Y7" s="383"/>
      <c r="Z7" s="383"/>
    </row>
    <row r="8" spans="1:17" s="383" customFormat="1" ht="15.75" customHeight="1">
      <c r="A8" s="528">
        <v>20</v>
      </c>
      <c r="B8" s="476">
        <f>SUM(C8:I8)</f>
        <v>9</v>
      </c>
      <c r="C8" s="381">
        <v>1</v>
      </c>
      <c r="D8" s="388">
        <v>4</v>
      </c>
      <c r="E8" s="388">
        <v>0</v>
      </c>
      <c r="F8" s="388">
        <v>1</v>
      </c>
      <c r="G8" s="388">
        <v>0</v>
      </c>
      <c r="H8" s="388">
        <v>1</v>
      </c>
      <c r="I8" s="382">
        <v>2</v>
      </c>
      <c r="P8" s="474"/>
      <c r="Q8" s="474"/>
    </row>
    <row r="9" spans="1:17" s="383" customFormat="1" ht="15.75" customHeight="1">
      <c r="A9" s="528">
        <v>21</v>
      </c>
      <c r="B9" s="476">
        <f>SUM(C9:I9)</f>
        <v>9</v>
      </c>
      <c r="C9" s="381">
        <v>1</v>
      </c>
      <c r="D9" s="388">
        <v>4</v>
      </c>
      <c r="E9" s="388">
        <v>0</v>
      </c>
      <c r="F9" s="388">
        <v>1</v>
      </c>
      <c r="G9" s="388">
        <v>0</v>
      </c>
      <c r="H9" s="388">
        <v>1</v>
      </c>
      <c r="I9" s="382">
        <v>2</v>
      </c>
      <c r="P9" s="474"/>
      <c r="Q9" s="474"/>
    </row>
    <row r="10" spans="1:26" ht="15.75" customHeight="1">
      <c r="A10" s="528">
        <v>22</v>
      </c>
      <c r="B10" s="380">
        <f>SUM(C10:I10)</f>
        <v>9</v>
      </c>
      <c r="C10" s="381">
        <v>1</v>
      </c>
      <c r="D10" s="388">
        <v>4</v>
      </c>
      <c r="E10" s="388">
        <v>0</v>
      </c>
      <c r="F10" s="388">
        <v>1</v>
      </c>
      <c r="G10" s="388">
        <v>0</v>
      </c>
      <c r="H10" s="388">
        <v>1</v>
      </c>
      <c r="I10" s="382">
        <v>2</v>
      </c>
      <c r="P10" s="474"/>
      <c r="Q10" s="474"/>
      <c r="R10" s="383"/>
      <c r="S10" s="383"/>
      <c r="T10" s="383"/>
      <c r="U10" s="383"/>
      <c r="V10" s="383"/>
      <c r="W10" s="383"/>
      <c r="X10" s="383"/>
      <c r="Y10" s="383"/>
      <c r="Z10" s="383"/>
    </row>
    <row r="11" spans="1:26" s="479" customFormat="1" ht="15.75" customHeight="1">
      <c r="A11" s="477">
        <v>23</v>
      </c>
      <c r="B11" s="478">
        <f>SUM(C11:I11)</f>
        <v>9</v>
      </c>
      <c r="C11" s="390">
        <v>1</v>
      </c>
      <c r="D11" s="392">
        <v>4</v>
      </c>
      <c r="E11" s="392">
        <v>0</v>
      </c>
      <c r="F11" s="392">
        <v>1</v>
      </c>
      <c r="G11" s="392">
        <v>0</v>
      </c>
      <c r="H11" s="392">
        <v>1</v>
      </c>
      <c r="I11" s="391">
        <v>2</v>
      </c>
      <c r="P11" s="480"/>
      <c r="Q11" s="480"/>
      <c r="R11" s="383"/>
      <c r="S11" s="481"/>
      <c r="T11" s="481"/>
      <c r="U11" s="481"/>
      <c r="V11" s="481"/>
      <c r="W11" s="481"/>
      <c r="X11" s="481"/>
      <c r="Y11" s="481"/>
      <c r="Z11" s="481"/>
    </row>
    <row r="12" spans="1:26" ht="16.5" customHeight="1">
      <c r="A12" s="472" t="s">
        <v>657</v>
      </c>
      <c r="P12" s="383"/>
      <c r="Q12" s="383"/>
      <c r="R12" s="383"/>
      <c r="S12" s="383"/>
      <c r="T12" s="383"/>
      <c r="U12" s="383"/>
      <c r="V12" s="383"/>
      <c r="W12" s="383"/>
      <c r="X12" s="383"/>
      <c r="Y12" s="383"/>
      <c r="Z12" s="383"/>
    </row>
    <row r="13" spans="1:26" ht="16.5" customHeight="1">
      <c r="A13" s="472" t="s">
        <v>658</v>
      </c>
      <c r="P13" s="383"/>
      <c r="Q13" s="383"/>
      <c r="R13" s="383"/>
      <c r="S13" s="383"/>
      <c r="T13" s="383"/>
      <c r="U13" s="383"/>
      <c r="V13" s="383"/>
      <c r="W13" s="383"/>
      <c r="X13" s="383"/>
      <c r="Y13" s="383"/>
      <c r="Z13" s="383"/>
    </row>
    <row r="14" spans="16:26" ht="16.5" customHeight="1">
      <c r="P14" s="383"/>
      <c r="Q14" s="383"/>
      <c r="R14" s="383"/>
      <c r="S14" s="383"/>
      <c r="T14" s="383"/>
      <c r="U14" s="383"/>
      <c r="V14" s="383"/>
      <c r="W14" s="383"/>
      <c r="X14" s="383"/>
      <c r="Y14" s="383"/>
      <c r="Z14" s="383"/>
    </row>
    <row r="15" spans="16:26" ht="16.5" customHeight="1">
      <c r="P15" s="383"/>
      <c r="Q15" s="383"/>
      <c r="R15" s="383"/>
      <c r="S15" s="383"/>
      <c r="T15" s="383"/>
      <c r="U15" s="383"/>
      <c r="V15" s="383"/>
      <c r="W15" s="383"/>
      <c r="X15" s="383"/>
      <c r="Y15" s="383"/>
      <c r="Z15" s="383"/>
    </row>
    <row r="16" spans="1:30" ht="18" customHeight="1">
      <c r="A16" s="472" t="s">
        <v>799</v>
      </c>
      <c r="Q16" s="383"/>
      <c r="R16" s="383"/>
      <c r="Y16" s="383"/>
      <c r="Z16" s="383"/>
      <c r="AA16" s="383"/>
      <c r="AB16" s="383"/>
      <c r="AC16" s="383"/>
      <c r="AD16" s="398" t="s">
        <v>446</v>
      </c>
    </row>
    <row r="17" spans="1:38" ht="12" customHeight="1">
      <c r="A17" s="815" t="s">
        <v>590</v>
      </c>
      <c r="B17" s="908" t="s">
        <v>424</v>
      </c>
      <c r="C17" s="909"/>
      <c r="D17" s="909"/>
      <c r="E17" s="909"/>
      <c r="F17" s="909"/>
      <c r="G17" s="909"/>
      <c r="H17" s="909"/>
      <c r="I17" s="909"/>
      <c r="J17" s="909"/>
      <c r="K17" s="909"/>
      <c r="L17" s="909"/>
      <c r="M17" s="909"/>
      <c r="N17" s="909"/>
      <c r="O17" s="909"/>
      <c r="P17" s="909"/>
      <c r="Q17" s="909"/>
      <c r="R17" s="909"/>
      <c r="S17" s="909"/>
      <c r="T17" s="909"/>
      <c r="U17" s="909"/>
      <c r="V17" s="909"/>
      <c r="W17" s="909"/>
      <c r="X17" s="909"/>
      <c r="Y17" s="910"/>
      <c r="Z17" s="918" t="s">
        <v>442</v>
      </c>
      <c r="AA17" s="919"/>
      <c r="AB17" s="920"/>
      <c r="AC17" s="911" t="s">
        <v>590</v>
      </c>
      <c r="AD17" s="913"/>
      <c r="AE17" s="474"/>
      <c r="AF17" s="474"/>
      <c r="AG17" s="474"/>
      <c r="AH17" s="474"/>
      <c r="AI17" s="474"/>
      <c r="AJ17" s="475"/>
      <c r="AK17" s="475"/>
      <c r="AL17" s="475"/>
    </row>
    <row r="18" spans="1:38" ht="12" customHeight="1">
      <c r="A18" s="816"/>
      <c r="B18" s="911" t="s">
        <v>417</v>
      </c>
      <c r="C18" s="912"/>
      <c r="D18" s="912"/>
      <c r="E18" s="912"/>
      <c r="F18" s="912"/>
      <c r="G18" s="913"/>
      <c r="H18" s="900" t="s">
        <v>415</v>
      </c>
      <c r="I18" s="901"/>
      <c r="J18" s="901"/>
      <c r="K18" s="901"/>
      <c r="L18" s="901"/>
      <c r="M18" s="901"/>
      <c r="N18" s="900" t="s">
        <v>414</v>
      </c>
      <c r="O18" s="901"/>
      <c r="P18" s="901"/>
      <c r="Q18" s="901"/>
      <c r="R18" s="901"/>
      <c r="S18" s="902"/>
      <c r="T18" s="900" t="s">
        <v>416</v>
      </c>
      <c r="U18" s="901"/>
      <c r="V18" s="901"/>
      <c r="W18" s="901"/>
      <c r="X18" s="901"/>
      <c r="Y18" s="902"/>
      <c r="Z18" s="921"/>
      <c r="AA18" s="922"/>
      <c r="AB18" s="923"/>
      <c r="AC18" s="914"/>
      <c r="AD18" s="915"/>
      <c r="AE18" s="474"/>
      <c r="AF18" s="474"/>
      <c r="AG18" s="474"/>
      <c r="AH18" s="474"/>
      <c r="AI18" s="474"/>
      <c r="AJ18" s="475"/>
      <c r="AK18" s="475"/>
      <c r="AL18" s="475"/>
    </row>
    <row r="19" spans="1:38" ht="12" customHeight="1">
      <c r="A19" s="816"/>
      <c r="B19" s="900" t="s">
        <v>443</v>
      </c>
      <c r="C19" s="901"/>
      <c r="D19" s="902"/>
      <c r="E19" s="900" t="s">
        <v>425</v>
      </c>
      <c r="F19" s="901"/>
      <c r="G19" s="902"/>
      <c r="H19" s="900" t="s">
        <v>443</v>
      </c>
      <c r="I19" s="901"/>
      <c r="J19" s="902"/>
      <c r="K19" s="900" t="s">
        <v>425</v>
      </c>
      <c r="L19" s="901"/>
      <c r="M19" s="902"/>
      <c r="N19" s="900" t="s">
        <v>443</v>
      </c>
      <c r="O19" s="901"/>
      <c r="P19" s="902"/>
      <c r="Q19" s="900" t="s">
        <v>425</v>
      </c>
      <c r="R19" s="901"/>
      <c r="S19" s="902"/>
      <c r="T19" s="900" t="s">
        <v>443</v>
      </c>
      <c r="U19" s="901"/>
      <c r="V19" s="902"/>
      <c r="W19" s="900" t="s">
        <v>425</v>
      </c>
      <c r="X19" s="901"/>
      <c r="Y19" s="902"/>
      <c r="Z19" s="924"/>
      <c r="AA19" s="925"/>
      <c r="AB19" s="926"/>
      <c r="AC19" s="914"/>
      <c r="AD19" s="915"/>
      <c r="AE19" s="474"/>
      <c r="AF19" s="474"/>
      <c r="AG19" s="474"/>
      <c r="AH19" s="474"/>
      <c r="AI19" s="474"/>
      <c r="AJ19" s="475"/>
      <c r="AK19" s="475"/>
      <c r="AL19" s="475"/>
    </row>
    <row r="20" spans="1:38" ht="18" customHeight="1">
      <c r="A20" s="817"/>
      <c r="B20" s="394" t="s">
        <v>800</v>
      </c>
      <c r="C20" s="394" t="s">
        <v>801</v>
      </c>
      <c r="D20" s="387" t="s">
        <v>802</v>
      </c>
      <c r="E20" s="394" t="s">
        <v>800</v>
      </c>
      <c r="F20" s="394" t="s">
        <v>801</v>
      </c>
      <c r="G20" s="387" t="s">
        <v>802</v>
      </c>
      <c r="H20" s="394" t="s">
        <v>632</v>
      </c>
      <c r="I20" s="386" t="s">
        <v>801</v>
      </c>
      <c r="J20" s="387" t="s">
        <v>802</v>
      </c>
      <c r="K20" s="394" t="s">
        <v>632</v>
      </c>
      <c r="L20" s="386" t="s">
        <v>801</v>
      </c>
      <c r="M20" s="387" t="s">
        <v>802</v>
      </c>
      <c r="N20" s="394" t="s">
        <v>632</v>
      </c>
      <c r="O20" s="386" t="s">
        <v>801</v>
      </c>
      <c r="P20" s="387" t="s">
        <v>802</v>
      </c>
      <c r="Q20" s="394" t="s">
        <v>632</v>
      </c>
      <c r="R20" s="386" t="s">
        <v>801</v>
      </c>
      <c r="S20" s="387" t="s">
        <v>802</v>
      </c>
      <c r="T20" s="394" t="s">
        <v>632</v>
      </c>
      <c r="U20" s="386" t="s">
        <v>801</v>
      </c>
      <c r="V20" s="387" t="s">
        <v>802</v>
      </c>
      <c r="W20" s="394" t="s">
        <v>632</v>
      </c>
      <c r="X20" s="386" t="s">
        <v>801</v>
      </c>
      <c r="Y20" s="387" t="s">
        <v>802</v>
      </c>
      <c r="Z20" s="395" t="s">
        <v>800</v>
      </c>
      <c r="AA20" s="386" t="s">
        <v>801</v>
      </c>
      <c r="AB20" s="387" t="s">
        <v>802</v>
      </c>
      <c r="AC20" s="914"/>
      <c r="AD20" s="915"/>
      <c r="AE20" s="474"/>
      <c r="AF20" s="474"/>
      <c r="AG20" s="474"/>
      <c r="AH20" s="474"/>
      <c r="AI20" s="474"/>
      <c r="AJ20" s="474"/>
      <c r="AK20" s="474"/>
      <c r="AL20" s="474"/>
    </row>
    <row r="21" spans="1:38" ht="15.75" customHeight="1">
      <c r="A21" s="527" t="s">
        <v>27</v>
      </c>
      <c r="B21" s="476">
        <f>SUM(C21:D21)</f>
        <v>62</v>
      </c>
      <c r="C21" s="381">
        <f aca="true" t="shared" si="0" ref="C21:D25">SUM(I21,O21,U21)</f>
        <v>14</v>
      </c>
      <c r="D21" s="382">
        <f t="shared" si="0"/>
        <v>48</v>
      </c>
      <c r="E21" s="476">
        <f>SUM(F21:G21)</f>
        <v>227</v>
      </c>
      <c r="F21" s="381">
        <f aca="true" t="shared" si="1" ref="F21:G25">SUM(L21,R21,X21)</f>
        <v>135</v>
      </c>
      <c r="G21" s="382">
        <f t="shared" si="1"/>
        <v>92</v>
      </c>
      <c r="H21" s="476">
        <f>SUM(I21:J21)</f>
        <v>13</v>
      </c>
      <c r="I21" s="482">
        <v>5</v>
      </c>
      <c r="J21" s="483">
        <v>8</v>
      </c>
      <c r="K21" s="482">
        <f>SUM(L21:M21)</f>
        <v>10</v>
      </c>
      <c r="L21" s="482">
        <v>6</v>
      </c>
      <c r="M21" s="483">
        <v>4</v>
      </c>
      <c r="N21" s="476">
        <f>SUM(O21:P21)</f>
        <v>49</v>
      </c>
      <c r="O21" s="482">
        <v>9</v>
      </c>
      <c r="P21" s="484">
        <v>40</v>
      </c>
      <c r="Q21" s="482">
        <f>SUM(R21:S21)</f>
        <v>217</v>
      </c>
      <c r="R21" s="482">
        <v>129</v>
      </c>
      <c r="S21" s="483">
        <v>88</v>
      </c>
      <c r="T21" s="476">
        <f>SUM(U21:V21)</f>
        <v>0</v>
      </c>
      <c r="U21" s="482">
        <v>0</v>
      </c>
      <c r="V21" s="483">
        <v>0</v>
      </c>
      <c r="W21" s="476">
        <f>SUM(X21:Y21)</f>
        <v>0</v>
      </c>
      <c r="X21" s="482">
        <v>0</v>
      </c>
      <c r="Y21" s="483">
        <v>0</v>
      </c>
      <c r="Z21" s="476">
        <f>SUM(AA21:AB21)</f>
        <v>26</v>
      </c>
      <c r="AA21" s="381">
        <v>12</v>
      </c>
      <c r="AB21" s="382">
        <v>14</v>
      </c>
      <c r="AC21" s="801" t="s">
        <v>27</v>
      </c>
      <c r="AD21" s="802"/>
      <c r="AE21" s="485"/>
      <c r="AF21" s="485"/>
      <c r="AG21" s="485"/>
      <c r="AH21" s="485"/>
      <c r="AI21" s="485"/>
      <c r="AJ21" s="383"/>
      <c r="AK21" s="485"/>
      <c r="AL21" s="485"/>
    </row>
    <row r="22" spans="1:38" ht="15.75" customHeight="1">
      <c r="A22" s="528">
        <v>20</v>
      </c>
      <c r="B22" s="476">
        <f>SUM(C22:D22)</f>
        <v>69</v>
      </c>
      <c r="C22" s="381">
        <f t="shared" si="0"/>
        <v>18</v>
      </c>
      <c r="D22" s="382">
        <f t="shared" si="0"/>
        <v>51</v>
      </c>
      <c r="E22" s="476">
        <f>SUM(F22:G22)</f>
        <v>238</v>
      </c>
      <c r="F22" s="485">
        <f t="shared" si="1"/>
        <v>144</v>
      </c>
      <c r="G22" s="484">
        <f t="shared" si="1"/>
        <v>94</v>
      </c>
      <c r="H22" s="476">
        <f>SUM(I22:J22)</f>
        <v>17</v>
      </c>
      <c r="I22" s="482">
        <v>5</v>
      </c>
      <c r="J22" s="483">
        <v>12</v>
      </c>
      <c r="K22" s="476">
        <f>SUM(L22:M22)</f>
        <v>26</v>
      </c>
      <c r="L22" s="482">
        <v>19</v>
      </c>
      <c r="M22" s="483">
        <v>7</v>
      </c>
      <c r="N22" s="476">
        <f>SUM(O22:P22)</f>
        <v>52</v>
      </c>
      <c r="O22" s="482">
        <v>13</v>
      </c>
      <c r="P22" s="484">
        <v>39</v>
      </c>
      <c r="Q22" s="476">
        <f>SUM(R22:S22)</f>
        <v>212</v>
      </c>
      <c r="R22" s="482">
        <v>125</v>
      </c>
      <c r="S22" s="483">
        <v>87</v>
      </c>
      <c r="T22" s="476">
        <f>SUM(U22:V22)</f>
        <v>0</v>
      </c>
      <c r="U22" s="482">
        <v>0</v>
      </c>
      <c r="V22" s="483">
        <v>0</v>
      </c>
      <c r="W22" s="476">
        <f>SUM(X22:Y22)</f>
        <v>0</v>
      </c>
      <c r="X22" s="482">
        <v>0</v>
      </c>
      <c r="Y22" s="483">
        <v>0</v>
      </c>
      <c r="Z22" s="476">
        <f>SUM(AA22:AB22)</f>
        <v>23</v>
      </c>
      <c r="AA22" s="381">
        <v>8</v>
      </c>
      <c r="AB22" s="382">
        <v>15</v>
      </c>
      <c r="AC22" s="914">
        <v>20</v>
      </c>
      <c r="AD22" s="915"/>
      <c r="AE22" s="485"/>
      <c r="AF22" s="485"/>
      <c r="AG22" s="485"/>
      <c r="AH22" s="485"/>
      <c r="AI22" s="485"/>
      <c r="AJ22" s="383"/>
      <c r="AK22" s="485"/>
      <c r="AL22" s="485"/>
    </row>
    <row r="23" spans="1:38" s="383" customFormat="1" ht="15.75" customHeight="1">
      <c r="A23" s="528">
        <v>21</v>
      </c>
      <c r="B23" s="476">
        <f>SUM(C23:D23)</f>
        <v>69</v>
      </c>
      <c r="C23" s="485">
        <f t="shared" si="0"/>
        <v>19</v>
      </c>
      <c r="D23" s="484">
        <f t="shared" si="0"/>
        <v>50</v>
      </c>
      <c r="E23" s="476">
        <f>SUM(F23:G23)</f>
        <v>258</v>
      </c>
      <c r="F23" s="485">
        <f t="shared" si="1"/>
        <v>152</v>
      </c>
      <c r="G23" s="484">
        <f t="shared" si="1"/>
        <v>106</v>
      </c>
      <c r="H23" s="476">
        <f>SUM(I23:J23)</f>
        <v>17</v>
      </c>
      <c r="I23" s="381">
        <v>5</v>
      </c>
      <c r="J23" s="382">
        <v>12</v>
      </c>
      <c r="K23" s="476">
        <f>SUM(L23:M23)</f>
        <v>23</v>
      </c>
      <c r="L23" s="381">
        <v>16</v>
      </c>
      <c r="M23" s="382">
        <v>7</v>
      </c>
      <c r="N23" s="476">
        <f>SUM(O23:P23)</f>
        <v>52</v>
      </c>
      <c r="O23" s="381">
        <v>14</v>
      </c>
      <c r="P23" s="382">
        <v>38</v>
      </c>
      <c r="Q23" s="476">
        <f>SUM(R23:S23)</f>
        <v>235</v>
      </c>
      <c r="R23" s="381">
        <v>136</v>
      </c>
      <c r="S23" s="382">
        <v>99</v>
      </c>
      <c r="T23" s="476">
        <f>SUM(U23:V23)</f>
        <v>0</v>
      </c>
      <c r="U23" s="482">
        <v>0</v>
      </c>
      <c r="V23" s="483">
        <v>0</v>
      </c>
      <c r="W23" s="476">
        <f>SUM(X23:Y23)</f>
        <v>0</v>
      </c>
      <c r="X23" s="482">
        <v>0</v>
      </c>
      <c r="Y23" s="483">
        <v>0</v>
      </c>
      <c r="Z23" s="476">
        <f>SUM(AA23:AB23)</f>
        <v>23</v>
      </c>
      <c r="AA23" s="381">
        <v>9</v>
      </c>
      <c r="AB23" s="382">
        <v>14</v>
      </c>
      <c r="AC23" s="914">
        <v>21</v>
      </c>
      <c r="AD23" s="915"/>
      <c r="AE23" s="485"/>
      <c r="AF23" s="485"/>
      <c r="AG23" s="485"/>
      <c r="AH23" s="485"/>
      <c r="AI23" s="485"/>
      <c r="AK23" s="485"/>
      <c r="AL23" s="485"/>
    </row>
    <row r="24" spans="1:38" s="383" customFormat="1" ht="15.75" customHeight="1">
      <c r="A24" s="528">
        <v>22</v>
      </c>
      <c r="B24" s="476">
        <f>SUM(C24:D24)</f>
        <v>70</v>
      </c>
      <c r="C24" s="485">
        <f t="shared" si="0"/>
        <v>19</v>
      </c>
      <c r="D24" s="484">
        <f t="shared" si="0"/>
        <v>51</v>
      </c>
      <c r="E24" s="476">
        <f>SUM(F24:G24)</f>
        <v>275</v>
      </c>
      <c r="F24" s="485">
        <f t="shared" si="1"/>
        <v>151</v>
      </c>
      <c r="G24" s="484">
        <f t="shared" si="1"/>
        <v>124</v>
      </c>
      <c r="H24" s="476">
        <f>SUM(I24:J24)</f>
        <v>18</v>
      </c>
      <c r="I24" s="381">
        <v>6</v>
      </c>
      <c r="J24" s="382">
        <v>12</v>
      </c>
      <c r="K24" s="476">
        <f>SUM(L24:M24)</f>
        <v>24</v>
      </c>
      <c r="L24" s="381">
        <v>16</v>
      </c>
      <c r="M24" s="382">
        <v>8</v>
      </c>
      <c r="N24" s="476">
        <f>SUM(O24:P24)</f>
        <v>52</v>
      </c>
      <c r="O24" s="381">
        <v>13</v>
      </c>
      <c r="P24" s="382">
        <v>39</v>
      </c>
      <c r="Q24" s="476">
        <f>SUM(R24:S24)</f>
        <v>251</v>
      </c>
      <c r="R24" s="381">
        <v>135</v>
      </c>
      <c r="S24" s="382">
        <v>116</v>
      </c>
      <c r="T24" s="476">
        <f>SUM(U24:V24)</f>
        <v>0</v>
      </c>
      <c r="U24" s="482">
        <v>0</v>
      </c>
      <c r="V24" s="483">
        <v>0</v>
      </c>
      <c r="W24" s="476">
        <f>SUM(X24:Y24)</f>
        <v>0</v>
      </c>
      <c r="X24" s="482">
        <v>0</v>
      </c>
      <c r="Y24" s="483">
        <v>0</v>
      </c>
      <c r="Z24" s="476">
        <f>SUM(AA24:AB24)</f>
        <v>25</v>
      </c>
      <c r="AA24" s="381">
        <v>11</v>
      </c>
      <c r="AB24" s="382">
        <v>14</v>
      </c>
      <c r="AC24" s="914">
        <v>22</v>
      </c>
      <c r="AD24" s="915"/>
      <c r="AE24" s="485"/>
      <c r="AF24" s="485"/>
      <c r="AG24" s="485"/>
      <c r="AH24" s="485"/>
      <c r="AI24" s="485"/>
      <c r="AK24" s="485"/>
      <c r="AL24" s="485"/>
    </row>
    <row r="25" spans="1:38" s="481" customFormat="1" ht="15.75" customHeight="1">
      <c r="A25" s="477">
        <v>23</v>
      </c>
      <c r="B25" s="389">
        <f>SUM(C25:D25)</f>
        <v>70</v>
      </c>
      <c r="C25" s="486">
        <f t="shared" si="0"/>
        <v>19</v>
      </c>
      <c r="D25" s="487">
        <f t="shared" si="0"/>
        <v>51</v>
      </c>
      <c r="E25" s="389">
        <f>SUM(F25:G25)</f>
        <v>268</v>
      </c>
      <c r="F25" s="486">
        <f t="shared" si="1"/>
        <v>142</v>
      </c>
      <c r="G25" s="487">
        <f t="shared" si="1"/>
        <v>126</v>
      </c>
      <c r="H25" s="389">
        <f>SUM(I25:J25)</f>
        <v>14</v>
      </c>
      <c r="I25" s="390">
        <v>6</v>
      </c>
      <c r="J25" s="391">
        <v>8</v>
      </c>
      <c r="K25" s="389">
        <f>SUM(L25:M25)</f>
        <v>13</v>
      </c>
      <c r="L25" s="390">
        <v>6</v>
      </c>
      <c r="M25" s="391">
        <v>7</v>
      </c>
      <c r="N25" s="389">
        <f>SUM(O25:P25)</f>
        <v>56</v>
      </c>
      <c r="O25" s="390">
        <v>13</v>
      </c>
      <c r="P25" s="391">
        <v>43</v>
      </c>
      <c r="Q25" s="389">
        <f>SUM(R25:S25)</f>
        <v>255</v>
      </c>
      <c r="R25" s="390">
        <v>136</v>
      </c>
      <c r="S25" s="391">
        <v>119</v>
      </c>
      <c r="T25" s="389">
        <f>SUM(U25:V25)</f>
        <v>0</v>
      </c>
      <c r="U25" s="488">
        <v>0</v>
      </c>
      <c r="V25" s="489">
        <v>0</v>
      </c>
      <c r="W25" s="478">
        <f>SUM(X25:Y25)</f>
        <v>0</v>
      </c>
      <c r="X25" s="488">
        <v>0</v>
      </c>
      <c r="Y25" s="489">
        <v>0</v>
      </c>
      <c r="Z25" s="389">
        <f>SUM(AA25:AB25)</f>
        <v>25</v>
      </c>
      <c r="AA25" s="390">
        <v>11</v>
      </c>
      <c r="AB25" s="391">
        <v>14</v>
      </c>
      <c r="AC25" s="916">
        <v>23</v>
      </c>
      <c r="AD25" s="917"/>
      <c r="AE25" s="490"/>
      <c r="AF25" s="490"/>
      <c r="AG25" s="490"/>
      <c r="AH25" s="490"/>
      <c r="AI25" s="490"/>
      <c r="AK25" s="490"/>
      <c r="AL25" s="490"/>
    </row>
    <row r="26" ht="16.5" customHeight="1"/>
    <row r="27" ht="16.5" customHeight="1"/>
    <row r="28" spans="1:43" ht="18" customHeight="1">
      <c r="A28" s="472" t="s">
        <v>302</v>
      </c>
      <c r="AC28" s="398"/>
      <c r="AE28" s="398"/>
      <c r="AF28" s="472" t="s">
        <v>827</v>
      </c>
      <c r="AP28" s="398" t="s">
        <v>303</v>
      </c>
      <c r="AQ28" s="398"/>
    </row>
    <row r="29" spans="1:43" ht="18" customHeight="1">
      <c r="A29" s="815" t="s">
        <v>590</v>
      </c>
      <c r="B29" s="900" t="s">
        <v>304</v>
      </c>
      <c r="C29" s="901"/>
      <c r="D29" s="901"/>
      <c r="E29" s="901"/>
      <c r="F29" s="901"/>
      <c r="G29" s="901"/>
      <c r="H29" s="901"/>
      <c r="I29" s="901"/>
      <c r="J29" s="901"/>
      <c r="K29" s="902"/>
      <c r="L29" s="900" t="s">
        <v>305</v>
      </c>
      <c r="M29" s="901"/>
      <c r="N29" s="901"/>
      <c r="O29" s="901"/>
      <c r="P29" s="901"/>
      <c r="Q29" s="901"/>
      <c r="R29" s="901"/>
      <c r="S29" s="901"/>
      <c r="T29" s="901"/>
      <c r="U29" s="902"/>
      <c r="V29" s="900" t="s">
        <v>306</v>
      </c>
      <c r="W29" s="901"/>
      <c r="X29" s="901"/>
      <c r="Y29" s="901"/>
      <c r="Z29" s="901"/>
      <c r="AA29" s="901"/>
      <c r="AB29" s="901"/>
      <c r="AC29" s="901"/>
      <c r="AD29" s="901"/>
      <c r="AE29" s="902"/>
      <c r="AF29" s="815" t="s">
        <v>590</v>
      </c>
      <c r="AG29" s="900" t="s">
        <v>307</v>
      </c>
      <c r="AH29" s="901"/>
      <c r="AI29" s="901"/>
      <c r="AJ29" s="901"/>
      <c r="AK29" s="901"/>
      <c r="AL29" s="901"/>
      <c r="AM29" s="901"/>
      <c r="AN29" s="901"/>
      <c r="AO29" s="901"/>
      <c r="AP29" s="902"/>
      <c r="AQ29" s="906" t="s">
        <v>781</v>
      </c>
    </row>
    <row r="30" spans="1:43" ht="18" customHeight="1">
      <c r="A30" s="816"/>
      <c r="B30" s="906" t="s">
        <v>441</v>
      </c>
      <c r="C30" s="906" t="s">
        <v>308</v>
      </c>
      <c r="D30" s="906"/>
      <c r="E30" s="906"/>
      <c r="F30" s="900" t="s">
        <v>733</v>
      </c>
      <c r="G30" s="901"/>
      <c r="H30" s="902"/>
      <c r="I30" s="906" t="s">
        <v>309</v>
      </c>
      <c r="J30" s="906"/>
      <c r="K30" s="906"/>
      <c r="L30" s="906" t="s">
        <v>441</v>
      </c>
      <c r="M30" s="906" t="s">
        <v>308</v>
      </c>
      <c r="N30" s="906"/>
      <c r="O30" s="906"/>
      <c r="P30" s="900" t="s">
        <v>733</v>
      </c>
      <c r="Q30" s="901"/>
      <c r="R30" s="902"/>
      <c r="S30" s="906" t="s">
        <v>309</v>
      </c>
      <c r="T30" s="906"/>
      <c r="U30" s="906"/>
      <c r="V30" s="815" t="s">
        <v>441</v>
      </c>
      <c r="W30" s="906" t="s">
        <v>308</v>
      </c>
      <c r="X30" s="906"/>
      <c r="Y30" s="906"/>
      <c r="Z30" s="900" t="s">
        <v>733</v>
      </c>
      <c r="AA30" s="901"/>
      <c r="AB30" s="902"/>
      <c r="AC30" s="906" t="s">
        <v>309</v>
      </c>
      <c r="AD30" s="906"/>
      <c r="AE30" s="906"/>
      <c r="AF30" s="816"/>
      <c r="AG30" s="815" t="s">
        <v>441</v>
      </c>
      <c r="AH30" s="900" t="s">
        <v>308</v>
      </c>
      <c r="AI30" s="901"/>
      <c r="AJ30" s="902"/>
      <c r="AK30" s="900" t="s">
        <v>733</v>
      </c>
      <c r="AL30" s="901"/>
      <c r="AM30" s="902"/>
      <c r="AN30" s="906" t="s">
        <v>309</v>
      </c>
      <c r="AO30" s="906"/>
      <c r="AP30" s="906"/>
      <c r="AQ30" s="906"/>
    </row>
    <row r="31" spans="1:43" ht="18" customHeight="1">
      <c r="A31" s="817"/>
      <c r="B31" s="906"/>
      <c r="C31" s="394" t="s">
        <v>800</v>
      </c>
      <c r="D31" s="386" t="s">
        <v>801</v>
      </c>
      <c r="E31" s="387" t="s">
        <v>802</v>
      </c>
      <c r="F31" s="394" t="s">
        <v>800</v>
      </c>
      <c r="G31" s="386" t="s">
        <v>801</v>
      </c>
      <c r="H31" s="387" t="s">
        <v>802</v>
      </c>
      <c r="I31" s="394" t="s">
        <v>800</v>
      </c>
      <c r="J31" s="386" t="s">
        <v>801</v>
      </c>
      <c r="K31" s="387" t="s">
        <v>802</v>
      </c>
      <c r="L31" s="906"/>
      <c r="M31" s="385" t="s">
        <v>803</v>
      </c>
      <c r="N31" s="386" t="s">
        <v>801</v>
      </c>
      <c r="O31" s="387" t="s">
        <v>802</v>
      </c>
      <c r="P31" s="385" t="s">
        <v>803</v>
      </c>
      <c r="Q31" s="386" t="s">
        <v>801</v>
      </c>
      <c r="R31" s="387" t="s">
        <v>802</v>
      </c>
      <c r="S31" s="385" t="s">
        <v>803</v>
      </c>
      <c r="T31" s="386" t="s">
        <v>801</v>
      </c>
      <c r="U31" s="387" t="s">
        <v>802</v>
      </c>
      <c r="V31" s="817"/>
      <c r="W31" s="385" t="s">
        <v>803</v>
      </c>
      <c r="X31" s="386" t="s">
        <v>801</v>
      </c>
      <c r="Y31" s="387" t="s">
        <v>802</v>
      </c>
      <c r="Z31" s="385" t="s">
        <v>803</v>
      </c>
      <c r="AA31" s="386" t="s">
        <v>801</v>
      </c>
      <c r="AB31" s="387" t="s">
        <v>802</v>
      </c>
      <c r="AC31" s="385" t="s">
        <v>803</v>
      </c>
      <c r="AD31" s="386" t="s">
        <v>801</v>
      </c>
      <c r="AE31" s="387" t="s">
        <v>802</v>
      </c>
      <c r="AF31" s="817"/>
      <c r="AG31" s="817"/>
      <c r="AH31" s="385" t="s">
        <v>803</v>
      </c>
      <c r="AI31" s="386" t="s">
        <v>801</v>
      </c>
      <c r="AJ31" s="387" t="s">
        <v>802</v>
      </c>
      <c r="AK31" s="385" t="s">
        <v>803</v>
      </c>
      <c r="AL31" s="394" t="s">
        <v>801</v>
      </c>
      <c r="AM31" s="387" t="s">
        <v>802</v>
      </c>
      <c r="AN31" s="385" t="s">
        <v>803</v>
      </c>
      <c r="AO31" s="386" t="s">
        <v>801</v>
      </c>
      <c r="AP31" s="387" t="s">
        <v>802</v>
      </c>
      <c r="AQ31" s="906"/>
    </row>
    <row r="32" spans="1:43" ht="15.75" customHeight="1">
      <c r="A32" s="527" t="s">
        <v>27</v>
      </c>
      <c r="B32" s="476">
        <f>SUM(L32,V32,AG32)</f>
        <v>15</v>
      </c>
      <c r="C32" s="476">
        <f>SUM(D32:E32)</f>
        <v>534</v>
      </c>
      <c r="D32" s="381">
        <f aca="true" t="shared" si="2" ref="D32:E35">SUM(N32,X32,AI32)</f>
        <v>140</v>
      </c>
      <c r="E32" s="382">
        <f t="shared" si="2"/>
        <v>394</v>
      </c>
      <c r="F32" s="476">
        <f>SUM(G32:H32)</f>
        <v>219</v>
      </c>
      <c r="G32" s="482">
        <f aca="true" t="shared" si="3" ref="G32:H35">SUM(Q32,AA32,AL32)</f>
        <v>55</v>
      </c>
      <c r="H32" s="483">
        <f t="shared" si="3"/>
        <v>164</v>
      </c>
      <c r="I32" s="476">
        <f>SUM(J32:K32)</f>
        <v>238</v>
      </c>
      <c r="J32" s="381">
        <f aca="true" t="shared" si="4" ref="J32:K35">SUM(T32,AD32,AO32)</f>
        <v>80</v>
      </c>
      <c r="K32" s="382">
        <f t="shared" si="4"/>
        <v>158</v>
      </c>
      <c r="L32" s="380">
        <v>3</v>
      </c>
      <c r="M32" s="476">
        <f>SUM(N32:O32)</f>
        <v>21</v>
      </c>
      <c r="N32" s="491">
        <v>5</v>
      </c>
      <c r="O32" s="382">
        <v>16</v>
      </c>
      <c r="P32" s="492">
        <f>SUM(Q32:R32)</f>
        <v>2</v>
      </c>
      <c r="Q32" s="482">
        <v>0</v>
      </c>
      <c r="R32" s="483">
        <v>2</v>
      </c>
      <c r="S32" s="476">
        <f>SUM(T32:U32)</f>
        <v>5</v>
      </c>
      <c r="T32" s="381">
        <v>1</v>
      </c>
      <c r="U32" s="382">
        <v>4</v>
      </c>
      <c r="V32" s="380">
        <v>12</v>
      </c>
      <c r="W32" s="476">
        <f>SUM(X32:Y32)</f>
        <v>513</v>
      </c>
      <c r="X32" s="381">
        <v>135</v>
      </c>
      <c r="Y32" s="382">
        <v>378</v>
      </c>
      <c r="Z32" s="476">
        <f>SUM(AA32:AB32)</f>
        <v>217</v>
      </c>
      <c r="AA32" s="482">
        <v>55</v>
      </c>
      <c r="AB32" s="483">
        <v>162</v>
      </c>
      <c r="AC32" s="476">
        <f>SUM(AD32:AE32)</f>
        <v>233</v>
      </c>
      <c r="AD32" s="381">
        <v>79</v>
      </c>
      <c r="AE32" s="382">
        <v>154</v>
      </c>
      <c r="AF32" s="527" t="s">
        <v>27</v>
      </c>
      <c r="AG32" s="380">
        <v>0</v>
      </c>
      <c r="AH32" s="476">
        <f>SUM(AI32:AJ32)</f>
        <v>0</v>
      </c>
      <c r="AI32" s="381">
        <v>0</v>
      </c>
      <c r="AJ32" s="382">
        <v>0</v>
      </c>
      <c r="AK32" s="476">
        <f>SUM(AL32:AM32)</f>
        <v>0</v>
      </c>
      <c r="AL32" s="482">
        <v>0</v>
      </c>
      <c r="AM32" s="483">
        <v>0</v>
      </c>
      <c r="AN32" s="476">
        <f>SUM(AO32:AP32)</f>
        <v>0</v>
      </c>
      <c r="AO32" s="381">
        <v>0</v>
      </c>
      <c r="AP32" s="382">
        <v>0</v>
      </c>
      <c r="AQ32" s="527" t="s">
        <v>27</v>
      </c>
    </row>
    <row r="33" spans="1:43" ht="15.75" customHeight="1">
      <c r="A33" s="528">
        <v>20</v>
      </c>
      <c r="B33" s="476">
        <f>SUM(L33,V33,AG33)</f>
        <v>16</v>
      </c>
      <c r="C33" s="476">
        <f>SUM(D33:E33)</f>
        <v>613</v>
      </c>
      <c r="D33" s="381">
        <f t="shared" si="2"/>
        <v>146</v>
      </c>
      <c r="E33" s="382">
        <f t="shared" si="2"/>
        <v>467</v>
      </c>
      <c r="F33" s="476">
        <f>SUM(G33:H33)</f>
        <v>303</v>
      </c>
      <c r="G33" s="482">
        <f t="shared" si="3"/>
        <v>81</v>
      </c>
      <c r="H33" s="483">
        <f t="shared" si="3"/>
        <v>222</v>
      </c>
      <c r="I33" s="476">
        <f>SUM(J33:K33)</f>
        <v>222</v>
      </c>
      <c r="J33" s="381">
        <f t="shared" si="4"/>
        <v>74</v>
      </c>
      <c r="K33" s="382">
        <f t="shared" si="4"/>
        <v>148</v>
      </c>
      <c r="L33" s="380">
        <v>4</v>
      </c>
      <c r="M33" s="476">
        <f>SUM(N33:O33)</f>
        <v>124</v>
      </c>
      <c r="N33" s="383">
        <v>30</v>
      </c>
      <c r="O33" s="382">
        <v>94</v>
      </c>
      <c r="P33" s="380">
        <f>SUM(Q33:R33)</f>
        <v>63</v>
      </c>
      <c r="Q33" s="482">
        <v>16</v>
      </c>
      <c r="R33" s="483">
        <v>47</v>
      </c>
      <c r="S33" s="476">
        <f>SUM(T33:U33)</f>
        <v>8</v>
      </c>
      <c r="T33" s="491">
        <v>2</v>
      </c>
      <c r="U33" s="476">
        <v>6</v>
      </c>
      <c r="V33" s="380">
        <v>12</v>
      </c>
      <c r="W33" s="476">
        <f>SUM(X33:Y33)</f>
        <v>489</v>
      </c>
      <c r="X33" s="383">
        <v>116</v>
      </c>
      <c r="Y33" s="382">
        <v>373</v>
      </c>
      <c r="Z33" s="476">
        <f>SUM(AA33:AB33)</f>
        <v>240</v>
      </c>
      <c r="AA33" s="482">
        <v>65</v>
      </c>
      <c r="AB33" s="483">
        <v>175</v>
      </c>
      <c r="AC33" s="476">
        <f>SUM(AD33:AE33)</f>
        <v>214</v>
      </c>
      <c r="AD33" s="491">
        <v>72</v>
      </c>
      <c r="AE33" s="476">
        <v>142</v>
      </c>
      <c r="AF33" s="528">
        <v>20</v>
      </c>
      <c r="AG33" s="380">
        <v>0</v>
      </c>
      <c r="AH33" s="476">
        <f>SUM(AI33:AJ33)</f>
        <v>0</v>
      </c>
      <c r="AI33" s="383">
        <v>0</v>
      </c>
      <c r="AJ33" s="382">
        <v>0</v>
      </c>
      <c r="AK33" s="476">
        <f>SUM(AL33:AM33)</f>
        <v>0</v>
      </c>
      <c r="AL33" s="383">
        <v>0</v>
      </c>
      <c r="AM33" s="382">
        <v>0</v>
      </c>
      <c r="AN33" s="476">
        <f>SUM(AO33:AP33)</f>
        <v>0</v>
      </c>
      <c r="AO33" s="491">
        <v>0</v>
      </c>
      <c r="AP33" s="476">
        <v>0</v>
      </c>
      <c r="AQ33" s="528">
        <v>20</v>
      </c>
    </row>
    <row r="34" spans="1:43" s="383" customFormat="1" ht="15.75" customHeight="1">
      <c r="A34" s="528">
        <v>21</v>
      </c>
      <c r="B34" s="476">
        <f>SUM(L34,V34,AG34)</f>
        <v>16</v>
      </c>
      <c r="C34" s="476">
        <f>SUM(D34:E34)</f>
        <v>633</v>
      </c>
      <c r="D34" s="381">
        <f t="shared" si="2"/>
        <v>167</v>
      </c>
      <c r="E34" s="382">
        <f t="shared" si="2"/>
        <v>466</v>
      </c>
      <c r="F34" s="476">
        <f>SUM(G34:H34)</f>
        <v>303</v>
      </c>
      <c r="G34" s="381">
        <f t="shared" si="3"/>
        <v>94</v>
      </c>
      <c r="H34" s="382">
        <f t="shared" si="3"/>
        <v>209</v>
      </c>
      <c r="I34" s="476">
        <f>SUM(J34:K34)</f>
        <v>240</v>
      </c>
      <c r="J34" s="381">
        <f t="shared" si="4"/>
        <v>53</v>
      </c>
      <c r="K34" s="382">
        <f t="shared" si="4"/>
        <v>187</v>
      </c>
      <c r="L34" s="380">
        <v>4</v>
      </c>
      <c r="M34" s="476">
        <f>SUM(N34:O34)</f>
        <v>121</v>
      </c>
      <c r="N34" s="383">
        <v>30</v>
      </c>
      <c r="O34" s="382">
        <v>91</v>
      </c>
      <c r="P34" s="380">
        <f>SUM(Q34:R34)</f>
        <v>58</v>
      </c>
      <c r="Q34" s="383">
        <v>15</v>
      </c>
      <c r="R34" s="382">
        <v>43</v>
      </c>
      <c r="S34" s="476">
        <f>SUM(T34:U34)</f>
        <v>49</v>
      </c>
      <c r="T34" s="491">
        <v>7</v>
      </c>
      <c r="U34" s="476">
        <v>42</v>
      </c>
      <c r="V34" s="380">
        <v>12</v>
      </c>
      <c r="W34" s="476">
        <f>SUM(X34:Y34)</f>
        <v>512</v>
      </c>
      <c r="X34" s="383">
        <v>137</v>
      </c>
      <c r="Y34" s="382">
        <v>375</v>
      </c>
      <c r="Z34" s="476">
        <f>SUM(AA34:AB34)</f>
        <v>245</v>
      </c>
      <c r="AA34" s="383">
        <v>79</v>
      </c>
      <c r="AB34" s="382">
        <v>166</v>
      </c>
      <c r="AC34" s="476">
        <f>SUM(AD34:AE34)</f>
        <v>191</v>
      </c>
      <c r="AD34" s="491">
        <v>46</v>
      </c>
      <c r="AE34" s="476">
        <v>145</v>
      </c>
      <c r="AF34" s="528">
        <v>21</v>
      </c>
      <c r="AG34" s="380">
        <v>0</v>
      </c>
      <c r="AH34" s="476">
        <f>SUM(AI34:AJ34)</f>
        <v>0</v>
      </c>
      <c r="AI34" s="383">
        <v>0</v>
      </c>
      <c r="AJ34" s="382">
        <v>0</v>
      </c>
      <c r="AK34" s="476">
        <f>SUM(AL34:AM34)</f>
        <v>0</v>
      </c>
      <c r="AL34" s="383">
        <v>0</v>
      </c>
      <c r="AM34" s="382">
        <v>0</v>
      </c>
      <c r="AN34" s="476">
        <f>SUM(AO34:AP34)</f>
        <v>0</v>
      </c>
      <c r="AO34" s="491">
        <v>0</v>
      </c>
      <c r="AP34" s="476">
        <v>0</v>
      </c>
      <c r="AQ34" s="528">
        <v>21</v>
      </c>
    </row>
    <row r="35" spans="1:43" s="383" customFormat="1" ht="15.75" customHeight="1">
      <c r="A35" s="528">
        <v>22</v>
      </c>
      <c r="B35" s="476">
        <f>SUM(L35,V35,AG35)</f>
        <v>16</v>
      </c>
      <c r="C35" s="476">
        <f>SUM(D35:E35)</f>
        <v>721</v>
      </c>
      <c r="D35" s="381">
        <f t="shared" si="2"/>
        <v>216</v>
      </c>
      <c r="E35" s="382">
        <f t="shared" si="2"/>
        <v>505</v>
      </c>
      <c r="F35" s="476">
        <f>SUM(G35:H35)</f>
        <v>328</v>
      </c>
      <c r="G35" s="381">
        <f t="shared" si="3"/>
        <v>106</v>
      </c>
      <c r="H35" s="382">
        <f t="shared" si="3"/>
        <v>222</v>
      </c>
      <c r="I35" s="476">
        <f>SUM(J35:K35)</f>
        <v>221</v>
      </c>
      <c r="J35" s="381">
        <f t="shared" si="4"/>
        <v>50</v>
      </c>
      <c r="K35" s="382">
        <f t="shared" si="4"/>
        <v>171</v>
      </c>
      <c r="L35" s="380">
        <v>4</v>
      </c>
      <c r="M35" s="476">
        <f>SUM(N35:O35)</f>
        <v>116</v>
      </c>
      <c r="N35" s="383">
        <v>31</v>
      </c>
      <c r="O35" s="382">
        <v>85</v>
      </c>
      <c r="P35" s="380">
        <f>SUM(Q35:R35)</f>
        <v>55</v>
      </c>
      <c r="Q35" s="383">
        <v>16</v>
      </c>
      <c r="R35" s="382">
        <v>39</v>
      </c>
      <c r="S35" s="476">
        <f>SUM(T35:U35)</f>
        <v>42</v>
      </c>
      <c r="T35" s="491">
        <v>5</v>
      </c>
      <c r="U35" s="476">
        <v>37</v>
      </c>
      <c r="V35" s="380">
        <v>12</v>
      </c>
      <c r="W35" s="476">
        <f>SUM(X35:Y35)</f>
        <v>605</v>
      </c>
      <c r="X35" s="383">
        <v>185</v>
      </c>
      <c r="Y35" s="382">
        <v>420</v>
      </c>
      <c r="Z35" s="476">
        <f>SUM(AA35:AB35)</f>
        <v>273</v>
      </c>
      <c r="AA35" s="383">
        <v>90</v>
      </c>
      <c r="AB35" s="382">
        <v>183</v>
      </c>
      <c r="AC35" s="476">
        <f>SUM(AD35:AE35)</f>
        <v>179</v>
      </c>
      <c r="AD35" s="491">
        <v>45</v>
      </c>
      <c r="AE35" s="476">
        <v>134</v>
      </c>
      <c r="AF35" s="528">
        <v>22</v>
      </c>
      <c r="AG35" s="380">
        <v>0</v>
      </c>
      <c r="AH35" s="476">
        <f>SUM(AI35:AJ35)</f>
        <v>0</v>
      </c>
      <c r="AI35" s="383">
        <v>0</v>
      </c>
      <c r="AJ35" s="382">
        <v>0</v>
      </c>
      <c r="AK35" s="476">
        <f>SUM(AL35:AM35)</f>
        <v>0</v>
      </c>
      <c r="AL35" s="383">
        <v>0</v>
      </c>
      <c r="AM35" s="382">
        <v>0</v>
      </c>
      <c r="AN35" s="476">
        <f>SUM(AO35:AP35)</f>
        <v>0</v>
      </c>
      <c r="AO35" s="491">
        <v>0</v>
      </c>
      <c r="AP35" s="476">
        <v>0</v>
      </c>
      <c r="AQ35" s="528">
        <v>22</v>
      </c>
    </row>
    <row r="36" spans="1:43" s="481" customFormat="1" ht="15.75" customHeight="1">
      <c r="A36" s="477">
        <v>23</v>
      </c>
      <c r="B36" s="478">
        <f aca="true" t="shared" si="5" ref="B36:O36">SUM(B37:B50)</f>
        <v>16</v>
      </c>
      <c r="C36" s="478">
        <f t="shared" si="5"/>
        <v>672</v>
      </c>
      <c r="D36" s="493">
        <f t="shared" si="5"/>
        <v>165</v>
      </c>
      <c r="E36" s="391">
        <f t="shared" si="5"/>
        <v>507</v>
      </c>
      <c r="F36" s="478">
        <f t="shared" si="5"/>
        <v>269</v>
      </c>
      <c r="G36" s="493">
        <f>SUM(G37:G50)</f>
        <v>58</v>
      </c>
      <c r="H36" s="391">
        <f>SUM(H37:H50)</f>
        <v>211</v>
      </c>
      <c r="I36" s="478">
        <f t="shared" si="5"/>
        <v>267</v>
      </c>
      <c r="J36" s="494">
        <f t="shared" si="5"/>
        <v>79</v>
      </c>
      <c r="K36" s="478">
        <f t="shared" si="5"/>
        <v>188</v>
      </c>
      <c r="L36" s="389">
        <f t="shared" si="5"/>
        <v>4</v>
      </c>
      <c r="M36" s="478">
        <f t="shared" si="5"/>
        <v>60</v>
      </c>
      <c r="N36" s="493">
        <f t="shared" si="5"/>
        <v>16</v>
      </c>
      <c r="O36" s="391">
        <f t="shared" si="5"/>
        <v>44</v>
      </c>
      <c r="P36" s="389">
        <f aca="true" t="shared" si="6" ref="P36:U36">SUM(P37:P50)</f>
        <v>3</v>
      </c>
      <c r="Q36" s="493">
        <f t="shared" si="6"/>
        <v>0</v>
      </c>
      <c r="R36" s="391">
        <f t="shared" si="6"/>
        <v>3</v>
      </c>
      <c r="S36" s="478">
        <f t="shared" si="6"/>
        <v>51</v>
      </c>
      <c r="T36" s="493">
        <f t="shared" si="6"/>
        <v>9</v>
      </c>
      <c r="U36" s="391">
        <f t="shared" si="6"/>
        <v>42</v>
      </c>
      <c r="V36" s="389">
        <f aca="true" t="shared" si="7" ref="V36:AE36">SUM(V37:V50)</f>
        <v>12</v>
      </c>
      <c r="W36" s="478">
        <f t="shared" si="7"/>
        <v>612</v>
      </c>
      <c r="X36" s="493">
        <f t="shared" si="7"/>
        <v>149</v>
      </c>
      <c r="Y36" s="391">
        <f t="shared" si="7"/>
        <v>463</v>
      </c>
      <c r="Z36" s="478">
        <f t="shared" si="7"/>
        <v>266</v>
      </c>
      <c r="AA36" s="493">
        <f t="shared" si="7"/>
        <v>58</v>
      </c>
      <c r="AB36" s="391">
        <f t="shared" si="7"/>
        <v>208</v>
      </c>
      <c r="AC36" s="478">
        <f t="shared" si="7"/>
        <v>216</v>
      </c>
      <c r="AD36" s="493">
        <f t="shared" si="7"/>
        <v>70</v>
      </c>
      <c r="AE36" s="391">
        <f t="shared" si="7"/>
        <v>146</v>
      </c>
      <c r="AF36" s="477">
        <v>23</v>
      </c>
      <c r="AG36" s="389">
        <f aca="true" t="shared" si="8" ref="AG36:AP36">SUM(AG37:AG50)</f>
        <v>0</v>
      </c>
      <c r="AH36" s="478">
        <f t="shared" si="8"/>
        <v>0</v>
      </c>
      <c r="AI36" s="493">
        <f t="shared" si="8"/>
        <v>0</v>
      </c>
      <c r="AJ36" s="391">
        <f t="shared" si="8"/>
        <v>0</v>
      </c>
      <c r="AK36" s="478">
        <f t="shared" si="8"/>
        <v>0</v>
      </c>
      <c r="AL36" s="493">
        <f t="shared" si="8"/>
        <v>0</v>
      </c>
      <c r="AM36" s="391">
        <f t="shared" si="8"/>
        <v>0</v>
      </c>
      <c r="AN36" s="478">
        <f t="shared" si="8"/>
        <v>0</v>
      </c>
      <c r="AO36" s="493">
        <f t="shared" si="8"/>
        <v>0</v>
      </c>
      <c r="AP36" s="391">
        <f t="shared" si="8"/>
        <v>0</v>
      </c>
      <c r="AQ36" s="477">
        <v>23</v>
      </c>
    </row>
    <row r="37" spans="1:43" ht="15.75" customHeight="1">
      <c r="A37" s="384" t="s">
        <v>485</v>
      </c>
      <c r="B37" s="380">
        <f aca="true" t="shared" si="9" ref="B37:B50">SUM(L37,V37,AG37)</f>
        <v>3</v>
      </c>
      <c r="C37" s="380">
        <f>SUM(D37:E37)</f>
        <v>317</v>
      </c>
      <c r="D37" s="381">
        <f aca="true" t="shared" si="10" ref="D37:D50">SUM(N37,X37,AI37)</f>
        <v>45</v>
      </c>
      <c r="E37" s="382">
        <f aca="true" t="shared" si="11" ref="E37:E50">SUM(O37,Y37,AJ37)</f>
        <v>272</v>
      </c>
      <c r="F37" s="380">
        <f aca="true" t="shared" si="12" ref="F37:F50">SUM(G37:H37)</f>
        <v>109</v>
      </c>
      <c r="G37" s="381">
        <f aca="true" t="shared" si="13" ref="G37:G50">SUM(Q37,AA37,AL37)</f>
        <v>12</v>
      </c>
      <c r="H37" s="382">
        <f aca="true" t="shared" si="14" ref="H37:H50">SUM(R37,AB37,AM37)</f>
        <v>97</v>
      </c>
      <c r="I37" s="380">
        <f aca="true" t="shared" si="15" ref="I37:I50">SUM(J37:K37)</f>
        <v>77</v>
      </c>
      <c r="J37" s="381">
        <f aca="true" t="shared" si="16" ref="J37:J47">SUM(T37,AD37,AO37)</f>
        <v>5</v>
      </c>
      <c r="K37" s="382">
        <f aca="true" t="shared" si="17" ref="K37:K48">SUM(U37,AE37,AP37)</f>
        <v>72</v>
      </c>
      <c r="L37" s="380">
        <v>0</v>
      </c>
      <c r="M37" s="380">
        <f aca="true" t="shared" si="18" ref="M37:M50">SUM(N37:O37)</f>
        <v>0</v>
      </c>
      <c r="N37" s="381">
        <v>0</v>
      </c>
      <c r="O37" s="382">
        <v>0</v>
      </c>
      <c r="P37" s="380">
        <f aca="true" t="shared" si="19" ref="P37:P50">SUM(Q37:R37)</f>
        <v>0</v>
      </c>
      <c r="Q37" s="383">
        <v>0</v>
      </c>
      <c r="R37" s="382">
        <v>0</v>
      </c>
      <c r="S37" s="380">
        <f aca="true" t="shared" si="20" ref="S37:S50">SUM(T37:U37)</f>
        <v>0</v>
      </c>
      <c r="T37" s="381">
        <v>0</v>
      </c>
      <c r="U37" s="382">
        <v>0</v>
      </c>
      <c r="V37" s="380">
        <v>3</v>
      </c>
      <c r="W37" s="380">
        <f aca="true" t="shared" si="21" ref="W37:W50">SUM(X37:Y37)</f>
        <v>317</v>
      </c>
      <c r="X37" s="381">
        <v>45</v>
      </c>
      <c r="Y37" s="382">
        <v>272</v>
      </c>
      <c r="Z37" s="380">
        <f aca="true" t="shared" si="22" ref="Z37:Z50">SUM(AA37:AB37)</f>
        <v>109</v>
      </c>
      <c r="AA37" s="383">
        <v>12</v>
      </c>
      <c r="AB37" s="382">
        <v>97</v>
      </c>
      <c r="AC37" s="380">
        <f aca="true" t="shared" si="23" ref="AC37:AC50">SUM(AD37:AE37)</f>
        <v>77</v>
      </c>
      <c r="AD37" s="381">
        <v>5</v>
      </c>
      <c r="AE37" s="382">
        <v>72</v>
      </c>
      <c r="AF37" s="384" t="s">
        <v>485</v>
      </c>
      <c r="AG37" s="380">
        <v>0</v>
      </c>
      <c r="AH37" s="380">
        <f>SUM(AI37:AJ37)</f>
        <v>0</v>
      </c>
      <c r="AI37" s="381">
        <v>0</v>
      </c>
      <c r="AJ37" s="382">
        <v>0</v>
      </c>
      <c r="AK37" s="380">
        <f aca="true" t="shared" si="24" ref="AK37:AK50">SUM(AL37:AM37)</f>
        <v>0</v>
      </c>
      <c r="AL37" s="383">
        <v>0</v>
      </c>
      <c r="AM37" s="382">
        <v>0</v>
      </c>
      <c r="AN37" s="380">
        <f aca="true" t="shared" si="25" ref="AN37:AN50">SUM(AO37:AP37)</f>
        <v>0</v>
      </c>
      <c r="AO37" s="381">
        <v>0</v>
      </c>
      <c r="AP37" s="382">
        <v>0</v>
      </c>
      <c r="AQ37" s="492" t="s">
        <v>485</v>
      </c>
    </row>
    <row r="38" spans="1:43" ht="15.75" customHeight="1">
      <c r="A38" s="384" t="s">
        <v>645</v>
      </c>
      <c r="B38" s="380">
        <f t="shared" si="9"/>
        <v>1</v>
      </c>
      <c r="C38" s="380">
        <f aca="true" t="shared" si="26" ref="C38:C50">SUM(D38:E38)</f>
        <v>50</v>
      </c>
      <c r="D38" s="381">
        <f t="shared" si="10"/>
        <v>11</v>
      </c>
      <c r="E38" s="382">
        <f t="shared" si="11"/>
        <v>39</v>
      </c>
      <c r="F38" s="380">
        <f t="shared" si="12"/>
        <v>0</v>
      </c>
      <c r="G38" s="381">
        <f t="shared" si="13"/>
        <v>0</v>
      </c>
      <c r="H38" s="382">
        <f t="shared" si="14"/>
        <v>0</v>
      </c>
      <c r="I38" s="380">
        <f t="shared" si="15"/>
        <v>43</v>
      </c>
      <c r="J38" s="381">
        <f t="shared" si="16"/>
        <v>6</v>
      </c>
      <c r="K38" s="382">
        <f t="shared" si="17"/>
        <v>37</v>
      </c>
      <c r="L38" s="380">
        <v>1</v>
      </c>
      <c r="M38" s="380">
        <f t="shared" si="18"/>
        <v>50</v>
      </c>
      <c r="N38" s="381">
        <v>11</v>
      </c>
      <c r="O38" s="382">
        <v>39</v>
      </c>
      <c r="P38" s="380">
        <f t="shared" si="19"/>
        <v>0</v>
      </c>
      <c r="Q38" s="383">
        <v>0</v>
      </c>
      <c r="R38" s="382">
        <v>0</v>
      </c>
      <c r="S38" s="380">
        <f t="shared" si="20"/>
        <v>43</v>
      </c>
      <c r="T38" s="381">
        <v>6</v>
      </c>
      <c r="U38" s="382">
        <v>37</v>
      </c>
      <c r="V38" s="380">
        <v>0</v>
      </c>
      <c r="W38" s="380">
        <f t="shared" si="21"/>
        <v>0</v>
      </c>
      <c r="X38" s="381">
        <v>0</v>
      </c>
      <c r="Y38" s="382">
        <v>0</v>
      </c>
      <c r="Z38" s="380">
        <f t="shared" si="22"/>
        <v>0</v>
      </c>
      <c r="AA38" s="383">
        <v>0</v>
      </c>
      <c r="AB38" s="382">
        <v>0</v>
      </c>
      <c r="AC38" s="380">
        <f t="shared" si="23"/>
        <v>0</v>
      </c>
      <c r="AD38" s="381">
        <v>0</v>
      </c>
      <c r="AE38" s="382">
        <v>0</v>
      </c>
      <c r="AF38" s="384" t="s">
        <v>645</v>
      </c>
      <c r="AG38" s="380">
        <v>0</v>
      </c>
      <c r="AH38" s="380">
        <f aca="true" t="shared" si="27" ref="AH38:AH50">SUM(AI38:AJ38)</f>
        <v>0</v>
      </c>
      <c r="AI38" s="381">
        <v>0</v>
      </c>
      <c r="AJ38" s="382">
        <v>0</v>
      </c>
      <c r="AK38" s="380">
        <f t="shared" si="24"/>
        <v>0</v>
      </c>
      <c r="AL38" s="383">
        <v>0</v>
      </c>
      <c r="AM38" s="382">
        <v>0</v>
      </c>
      <c r="AN38" s="380">
        <f t="shared" si="25"/>
        <v>0</v>
      </c>
      <c r="AO38" s="381">
        <v>0</v>
      </c>
      <c r="AP38" s="382">
        <v>0</v>
      </c>
      <c r="AQ38" s="380" t="s">
        <v>645</v>
      </c>
    </row>
    <row r="39" spans="1:43" ht="15.75" customHeight="1">
      <c r="A39" s="384" t="s">
        <v>765</v>
      </c>
      <c r="B39" s="380">
        <f t="shared" si="9"/>
        <v>1</v>
      </c>
      <c r="C39" s="380">
        <f t="shared" si="26"/>
        <v>76</v>
      </c>
      <c r="D39" s="381">
        <f t="shared" si="10"/>
        <v>17</v>
      </c>
      <c r="E39" s="382">
        <f t="shared" si="11"/>
        <v>59</v>
      </c>
      <c r="F39" s="380">
        <f t="shared" si="12"/>
        <v>44</v>
      </c>
      <c r="G39" s="381">
        <f t="shared" si="13"/>
        <v>10</v>
      </c>
      <c r="H39" s="382">
        <f t="shared" si="14"/>
        <v>34</v>
      </c>
      <c r="I39" s="380">
        <f t="shared" si="15"/>
        <v>30</v>
      </c>
      <c r="J39" s="381">
        <f t="shared" si="16"/>
        <v>8</v>
      </c>
      <c r="K39" s="382">
        <f t="shared" si="17"/>
        <v>22</v>
      </c>
      <c r="L39" s="380">
        <v>0</v>
      </c>
      <c r="M39" s="380">
        <f t="shared" si="18"/>
        <v>0</v>
      </c>
      <c r="N39" s="381">
        <v>0</v>
      </c>
      <c r="O39" s="382">
        <v>0</v>
      </c>
      <c r="P39" s="380">
        <f t="shared" si="19"/>
        <v>0</v>
      </c>
      <c r="Q39" s="383">
        <v>0</v>
      </c>
      <c r="R39" s="382">
        <v>0</v>
      </c>
      <c r="S39" s="380">
        <f t="shared" si="20"/>
        <v>0</v>
      </c>
      <c r="T39" s="381">
        <v>0</v>
      </c>
      <c r="U39" s="382">
        <v>0</v>
      </c>
      <c r="V39" s="380">
        <v>1</v>
      </c>
      <c r="W39" s="380">
        <f t="shared" si="21"/>
        <v>76</v>
      </c>
      <c r="X39" s="381">
        <v>17</v>
      </c>
      <c r="Y39" s="382">
        <v>59</v>
      </c>
      <c r="Z39" s="380">
        <f t="shared" si="22"/>
        <v>44</v>
      </c>
      <c r="AA39" s="383">
        <v>10</v>
      </c>
      <c r="AB39" s="382">
        <v>34</v>
      </c>
      <c r="AC39" s="380">
        <f t="shared" si="23"/>
        <v>30</v>
      </c>
      <c r="AD39" s="381">
        <v>8</v>
      </c>
      <c r="AE39" s="382">
        <v>22</v>
      </c>
      <c r="AF39" s="384" t="s">
        <v>765</v>
      </c>
      <c r="AG39" s="380">
        <v>0</v>
      </c>
      <c r="AH39" s="380">
        <f t="shared" si="27"/>
        <v>0</v>
      </c>
      <c r="AI39" s="381">
        <v>0</v>
      </c>
      <c r="AJ39" s="382">
        <v>0</v>
      </c>
      <c r="AK39" s="380">
        <f t="shared" si="24"/>
        <v>0</v>
      </c>
      <c r="AL39" s="383">
        <v>0</v>
      </c>
      <c r="AM39" s="382">
        <v>0</v>
      </c>
      <c r="AN39" s="380">
        <f t="shared" si="25"/>
        <v>0</v>
      </c>
      <c r="AO39" s="381">
        <v>0</v>
      </c>
      <c r="AP39" s="382">
        <v>0</v>
      </c>
      <c r="AQ39" s="380" t="s">
        <v>765</v>
      </c>
    </row>
    <row r="40" spans="1:43" ht="15.75" customHeight="1">
      <c r="A40" s="384" t="s">
        <v>766</v>
      </c>
      <c r="B40" s="380">
        <f t="shared" si="9"/>
        <v>1</v>
      </c>
      <c r="C40" s="380">
        <f t="shared" si="26"/>
        <v>69</v>
      </c>
      <c r="D40" s="381">
        <f t="shared" si="10"/>
        <v>23</v>
      </c>
      <c r="E40" s="382">
        <f t="shared" si="11"/>
        <v>46</v>
      </c>
      <c r="F40" s="380">
        <f t="shared" si="12"/>
        <v>35</v>
      </c>
      <c r="G40" s="381">
        <f t="shared" si="13"/>
        <v>11</v>
      </c>
      <c r="H40" s="382">
        <f t="shared" si="14"/>
        <v>24</v>
      </c>
      <c r="I40" s="380">
        <f t="shared" si="15"/>
        <v>18</v>
      </c>
      <c r="J40" s="381">
        <f t="shared" si="16"/>
        <v>4</v>
      </c>
      <c r="K40" s="382">
        <f t="shared" si="17"/>
        <v>14</v>
      </c>
      <c r="L40" s="380">
        <v>0</v>
      </c>
      <c r="M40" s="380">
        <f t="shared" si="18"/>
        <v>0</v>
      </c>
      <c r="N40" s="381">
        <v>0</v>
      </c>
      <c r="O40" s="382">
        <v>0</v>
      </c>
      <c r="P40" s="380">
        <f t="shared" si="19"/>
        <v>0</v>
      </c>
      <c r="Q40" s="383">
        <v>0</v>
      </c>
      <c r="R40" s="382">
        <v>0</v>
      </c>
      <c r="S40" s="380">
        <f t="shared" si="20"/>
        <v>0</v>
      </c>
      <c r="T40" s="381">
        <v>0</v>
      </c>
      <c r="U40" s="382">
        <v>0</v>
      </c>
      <c r="V40" s="380">
        <v>1</v>
      </c>
      <c r="W40" s="380">
        <f t="shared" si="21"/>
        <v>69</v>
      </c>
      <c r="X40" s="381">
        <v>23</v>
      </c>
      <c r="Y40" s="382">
        <v>46</v>
      </c>
      <c r="Z40" s="380">
        <f t="shared" si="22"/>
        <v>35</v>
      </c>
      <c r="AA40" s="383">
        <v>11</v>
      </c>
      <c r="AB40" s="382">
        <v>24</v>
      </c>
      <c r="AC40" s="380">
        <f t="shared" si="23"/>
        <v>18</v>
      </c>
      <c r="AD40" s="381">
        <v>4</v>
      </c>
      <c r="AE40" s="382">
        <v>14</v>
      </c>
      <c r="AF40" s="384" t="s">
        <v>766</v>
      </c>
      <c r="AG40" s="380">
        <v>0</v>
      </c>
      <c r="AH40" s="380">
        <f t="shared" si="27"/>
        <v>0</v>
      </c>
      <c r="AI40" s="381">
        <v>0</v>
      </c>
      <c r="AJ40" s="382">
        <v>0</v>
      </c>
      <c r="AK40" s="380">
        <f t="shared" si="24"/>
        <v>0</v>
      </c>
      <c r="AL40" s="383">
        <v>0</v>
      </c>
      <c r="AM40" s="382">
        <v>0</v>
      </c>
      <c r="AN40" s="380">
        <f t="shared" si="25"/>
        <v>0</v>
      </c>
      <c r="AO40" s="381">
        <v>0</v>
      </c>
      <c r="AP40" s="382">
        <v>0</v>
      </c>
      <c r="AQ40" s="380" t="s">
        <v>766</v>
      </c>
    </row>
    <row r="41" spans="1:43" ht="15.75" customHeight="1">
      <c r="A41" s="384" t="s">
        <v>767</v>
      </c>
      <c r="B41" s="380">
        <f t="shared" si="9"/>
        <v>1</v>
      </c>
      <c r="C41" s="380">
        <f t="shared" si="26"/>
        <v>15</v>
      </c>
      <c r="D41" s="381">
        <f t="shared" si="10"/>
        <v>5</v>
      </c>
      <c r="E41" s="382">
        <f t="shared" si="11"/>
        <v>10</v>
      </c>
      <c r="F41" s="380">
        <f t="shared" si="12"/>
        <v>15</v>
      </c>
      <c r="G41" s="381">
        <f t="shared" si="13"/>
        <v>5</v>
      </c>
      <c r="H41" s="382">
        <f t="shared" si="14"/>
        <v>10</v>
      </c>
      <c r="I41" s="380">
        <f t="shared" si="15"/>
        <v>10</v>
      </c>
      <c r="J41" s="381">
        <f t="shared" si="16"/>
        <v>4</v>
      </c>
      <c r="K41" s="382">
        <f t="shared" si="17"/>
        <v>6</v>
      </c>
      <c r="L41" s="380">
        <v>0</v>
      </c>
      <c r="M41" s="380">
        <f t="shared" si="18"/>
        <v>0</v>
      </c>
      <c r="N41" s="381">
        <v>0</v>
      </c>
      <c r="O41" s="382">
        <v>0</v>
      </c>
      <c r="P41" s="380">
        <f t="shared" si="19"/>
        <v>0</v>
      </c>
      <c r="Q41" s="383">
        <v>0</v>
      </c>
      <c r="R41" s="382">
        <v>0</v>
      </c>
      <c r="S41" s="380">
        <f t="shared" si="20"/>
        <v>0</v>
      </c>
      <c r="T41" s="381">
        <v>0</v>
      </c>
      <c r="U41" s="382">
        <v>0</v>
      </c>
      <c r="V41" s="380">
        <v>1</v>
      </c>
      <c r="W41" s="380">
        <f t="shared" si="21"/>
        <v>15</v>
      </c>
      <c r="X41" s="381">
        <v>5</v>
      </c>
      <c r="Y41" s="382">
        <v>10</v>
      </c>
      <c r="Z41" s="380">
        <f t="shared" si="22"/>
        <v>15</v>
      </c>
      <c r="AA41" s="383">
        <v>5</v>
      </c>
      <c r="AB41" s="382">
        <v>10</v>
      </c>
      <c r="AC41" s="380">
        <f t="shared" si="23"/>
        <v>10</v>
      </c>
      <c r="AD41" s="381">
        <v>4</v>
      </c>
      <c r="AE41" s="382">
        <v>6</v>
      </c>
      <c r="AF41" s="384" t="s">
        <v>767</v>
      </c>
      <c r="AG41" s="380">
        <v>0</v>
      </c>
      <c r="AH41" s="380">
        <f t="shared" si="27"/>
        <v>0</v>
      </c>
      <c r="AI41" s="381">
        <v>0</v>
      </c>
      <c r="AJ41" s="382">
        <v>0</v>
      </c>
      <c r="AK41" s="380">
        <f t="shared" si="24"/>
        <v>0</v>
      </c>
      <c r="AL41" s="383">
        <v>0</v>
      </c>
      <c r="AM41" s="382">
        <v>0</v>
      </c>
      <c r="AN41" s="380">
        <f t="shared" si="25"/>
        <v>0</v>
      </c>
      <c r="AO41" s="381">
        <v>0</v>
      </c>
      <c r="AP41" s="382">
        <v>0</v>
      </c>
      <c r="AQ41" s="380" t="s">
        <v>767</v>
      </c>
    </row>
    <row r="42" spans="1:43" ht="15.75" customHeight="1">
      <c r="A42" s="384" t="s">
        <v>311</v>
      </c>
      <c r="B42" s="380">
        <f t="shared" si="9"/>
        <v>1</v>
      </c>
      <c r="C42" s="380">
        <f>SUM(D42:E42)</f>
        <v>70</v>
      </c>
      <c r="D42" s="381">
        <f t="shared" si="10"/>
        <v>29</v>
      </c>
      <c r="E42" s="382">
        <f t="shared" si="11"/>
        <v>41</v>
      </c>
      <c r="F42" s="380">
        <f>SUM(G42:H42)</f>
        <v>37</v>
      </c>
      <c r="G42" s="381">
        <f t="shared" si="13"/>
        <v>13</v>
      </c>
      <c r="H42" s="382">
        <f t="shared" si="14"/>
        <v>24</v>
      </c>
      <c r="I42" s="380">
        <f>SUM(J42:K42)</f>
        <v>21</v>
      </c>
      <c r="J42" s="381">
        <f t="shared" si="16"/>
        <v>16</v>
      </c>
      <c r="K42" s="382">
        <f t="shared" si="17"/>
        <v>5</v>
      </c>
      <c r="L42" s="380">
        <v>0</v>
      </c>
      <c r="M42" s="380">
        <f>SUM(N42:O42)</f>
        <v>0</v>
      </c>
      <c r="N42" s="381">
        <v>0</v>
      </c>
      <c r="O42" s="382">
        <v>0</v>
      </c>
      <c r="P42" s="380">
        <f>SUM(Q42:R42)</f>
        <v>0</v>
      </c>
      <c r="Q42" s="383">
        <v>0</v>
      </c>
      <c r="R42" s="382">
        <v>0</v>
      </c>
      <c r="S42" s="380">
        <f>SUM(T42:U42)</f>
        <v>0</v>
      </c>
      <c r="T42" s="381">
        <v>0</v>
      </c>
      <c r="U42" s="382">
        <v>0</v>
      </c>
      <c r="V42" s="380">
        <v>1</v>
      </c>
      <c r="W42" s="380">
        <f>SUM(X42:Y42)</f>
        <v>70</v>
      </c>
      <c r="X42" s="381">
        <v>29</v>
      </c>
      <c r="Y42" s="382">
        <v>41</v>
      </c>
      <c r="Z42" s="380">
        <f>SUM(AA42:AB42)</f>
        <v>37</v>
      </c>
      <c r="AA42" s="383">
        <v>13</v>
      </c>
      <c r="AB42" s="382">
        <v>24</v>
      </c>
      <c r="AC42" s="380">
        <f>SUM(AD42:AE42)</f>
        <v>21</v>
      </c>
      <c r="AD42" s="381">
        <v>16</v>
      </c>
      <c r="AE42" s="382">
        <v>5</v>
      </c>
      <c r="AF42" s="384" t="s">
        <v>311</v>
      </c>
      <c r="AG42" s="380">
        <v>0</v>
      </c>
      <c r="AH42" s="380">
        <f t="shared" si="27"/>
        <v>0</v>
      </c>
      <c r="AI42" s="381">
        <v>0</v>
      </c>
      <c r="AJ42" s="382">
        <v>0</v>
      </c>
      <c r="AK42" s="380">
        <f>SUM(AL42:AM42)</f>
        <v>0</v>
      </c>
      <c r="AL42" s="383">
        <v>0</v>
      </c>
      <c r="AM42" s="382">
        <v>0</v>
      </c>
      <c r="AN42" s="380">
        <f>SUM(AO42:AP42)</f>
        <v>0</v>
      </c>
      <c r="AO42" s="381">
        <v>0</v>
      </c>
      <c r="AP42" s="382">
        <v>0</v>
      </c>
      <c r="AQ42" s="380" t="s">
        <v>311</v>
      </c>
    </row>
    <row r="43" spans="1:43" ht="15.75" customHeight="1">
      <c r="A43" s="384" t="s">
        <v>643</v>
      </c>
      <c r="B43" s="380">
        <f t="shared" si="9"/>
        <v>1</v>
      </c>
      <c r="C43" s="380">
        <f t="shared" si="26"/>
        <v>8</v>
      </c>
      <c r="D43" s="381">
        <f t="shared" si="10"/>
        <v>3</v>
      </c>
      <c r="E43" s="382">
        <f t="shared" si="11"/>
        <v>5</v>
      </c>
      <c r="F43" s="380">
        <f t="shared" si="12"/>
        <v>3</v>
      </c>
      <c r="G43" s="381">
        <f t="shared" si="13"/>
        <v>0</v>
      </c>
      <c r="H43" s="382">
        <f t="shared" si="14"/>
        <v>3</v>
      </c>
      <c r="I43" s="380">
        <f t="shared" si="15"/>
        <v>7</v>
      </c>
      <c r="J43" s="381">
        <f t="shared" si="16"/>
        <v>3</v>
      </c>
      <c r="K43" s="382">
        <f t="shared" si="17"/>
        <v>4</v>
      </c>
      <c r="L43" s="380">
        <v>1</v>
      </c>
      <c r="M43" s="380">
        <f t="shared" si="18"/>
        <v>8</v>
      </c>
      <c r="N43" s="381">
        <v>3</v>
      </c>
      <c r="O43" s="484">
        <v>5</v>
      </c>
      <c r="P43" s="380">
        <f t="shared" si="19"/>
        <v>3</v>
      </c>
      <c r="Q43" s="485">
        <v>0</v>
      </c>
      <c r="R43" s="484">
        <v>3</v>
      </c>
      <c r="S43" s="380">
        <f t="shared" si="20"/>
        <v>7</v>
      </c>
      <c r="T43" s="381">
        <v>3</v>
      </c>
      <c r="U43" s="382">
        <v>4</v>
      </c>
      <c r="V43" s="380">
        <v>0</v>
      </c>
      <c r="W43" s="380">
        <f t="shared" si="21"/>
        <v>0</v>
      </c>
      <c r="X43" s="381">
        <v>0</v>
      </c>
      <c r="Y43" s="382">
        <v>0</v>
      </c>
      <c r="Z43" s="380">
        <f t="shared" si="22"/>
        <v>0</v>
      </c>
      <c r="AA43" s="383">
        <v>0</v>
      </c>
      <c r="AB43" s="382">
        <v>0</v>
      </c>
      <c r="AC43" s="380">
        <f t="shared" si="23"/>
        <v>0</v>
      </c>
      <c r="AD43" s="381">
        <v>0</v>
      </c>
      <c r="AE43" s="382">
        <v>0</v>
      </c>
      <c r="AF43" s="384" t="s">
        <v>643</v>
      </c>
      <c r="AG43" s="380">
        <v>0</v>
      </c>
      <c r="AH43" s="380">
        <f t="shared" si="27"/>
        <v>0</v>
      </c>
      <c r="AI43" s="381">
        <v>0</v>
      </c>
      <c r="AJ43" s="382">
        <v>0</v>
      </c>
      <c r="AK43" s="380">
        <f t="shared" si="24"/>
        <v>0</v>
      </c>
      <c r="AL43" s="383">
        <v>0</v>
      </c>
      <c r="AM43" s="382">
        <v>0</v>
      </c>
      <c r="AN43" s="380">
        <f t="shared" si="25"/>
        <v>0</v>
      </c>
      <c r="AO43" s="381">
        <v>0</v>
      </c>
      <c r="AP43" s="382">
        <v>0</v>
      </c>
      <c r="AQ43" s="380" t="s">
        <v>643</v>
      </c>
    </row>
    <row r="44" spans="1:43" ht="15.75" customHeight="1" hidden="1">
      <c r="A44" s="384" t="s">
        <v>687</v>
      </c>
      <c r="B44" s="380">
        <f t="shared" si="9"/>
        <v>0</v>
      </c>
      <c r="C44" s="380">
        <f t="shared" si="26"/>
        <v>0</v>
      </c>
      <c r="D44" s="381">
        <f t="shared" si="10"/>
        <v>0</v>
      </c>
      <c r="E44" s="382">
        <f t="shared" si="11"/>
        <v>0</v>
      </c>
      <c r="F44" s="380">
        <f t="shared" si="12"/>
        <v>0</v>
      </c>
      <c r="G44" s="381">
        <f t="shared" si="13"/>
        <v>0</v>
      </c>
      <c r="H44" s="382">
        <f t="shared" si="14"/>
        <v>0</v>
      </c>
      <c r="I44" s="380">
        <f t="shared" si="15"/>
        <v>0</v>
      </c>
      <c r="J44" s="381">
        <f t="shared" si="16"/>
        <v>0</v>
      </c>
      <c r="K44" s="382">
        <f t="shared" si="17"/>
        <v>0</v>
      </c>
      <c r="L44" s="380"/>
      <c r="M44" s="380">
        <f t="shared" si="18"/>
        <v>0</v>
      </c>
      <c r="N44" s="381">
        <v>0</v>
      </c>
      <c r="O44" s="484">
        <v>0</v>
      </c>
      <c r="P44" s="380">
        <f t="shared" si="19"/>
        <v>0</v>
      </c>
      <c r="Q44" s="485">
        <v>0</v>
      </c>
      <c r="R44" s="484">
        <v>0</v>
      </c>
      <c r="S44" s="380">
        <f t="shared" si="20"/>
        <v>0</v>
      </c>
      <c r="T44" s="381">
        <v>0</v>
      </c>
      <c r="U44" s="382">
        <v>0</v>
      </c>
      <c r="V44" s="380">
        <v>0</v>
      </c>
      <c r="W44" s="380">
        <f t="shared" si="21"/>
        <v>0</v>
      </c>
      <c r="X44" s="381">
        <v>0</v>
      </c>
      <c r="Y44" s="382">
        <v>0</v>
      </c>
      <c r="Z44" s="380">
        <f t="shared" si="22"/>
        <v>0</v>
      </c>
      <c r="AA44" s="383">
        <v>0</v>
      </c>
      <c r="AB44" s="382">
        <v>0</v>
      </c>
      <c r="AC44" s="380">
        <f t="shared" si="23"/>
        <v>0</v>
      </c>
      <c r="AD44" s="381">
        <v>0</v>
      </c>
      <c r="AE44" s="382">
        <v>0</v>
      </c>
      <c r="AF44" s="384" t="s">
        <v>687</v>
      </c>
      <c r="AG44" s="380">
        <v>0</v>
      </c>
      <c r="AH44" s="380">
        <f t="shared" si="27"/>
        <v>0</v>
      </c>
      <c r="AI44" s="381">
        <v>0</v>
      </c>
      <c r="AJ44" s="382">
        <v>0</v>
      </c>
      <c r="AK44" s="380">
        <f t="shared" si="24"/>
        <v>0</v>
      </c>
      <c r="AL44" s="383">
        <v>0</v>
      </c>
      <c r="AM44" s="382">
        <v>0</v>
      </c>
      <c r="AN44" s="380">
        <f t="shared" si="25"/>
        <v>0</v>
      </c>
      <c r="AO44" s="381">
        <v>0</v>
      </c>
      <c r="AP44" s="382">
        <v>0</v>
      </c>
      <c r="AQ44" s="380" t="s">
        <v>687</v>
      </c>
    </row>
    <row r="45" spans="1:43" ht="15.75" customHeight="1" hidden="1">
      <c r="A45" s="384" t="s">
        <v>688</v>
      </c>
      <c r="B45" s="380">
        <f t="shared" si="9"/>
        <v>0</v>
      </c>
      <c r="C45" s="380">
        <f t="shared" si="26"/>
        <v>0</v>
      </c>
      <c r="D45" s="381">
        <f t="shared" si="10"/>
        <v>0</v>
      </c>
      <c r="E45" s="382">
        <f t="shared" si="11"/>
        <v>0</v>
      </c>
      <c r="F45" s="380">
        <f t="shared" si="12"/>
        <v>0</v>
      </c>
      <c r="G45" s="381">
        <f t="shared" si="13"/>
        <v>0</v>
      </c>
      <c r="H45" s="382">
        <f t="shared" si="14"/>
        <v>0</v>
      </c>
      <c r="I45" s="380">
        <f t="shared" si="15"/>
        <v>0</v>
      </c>
      <c r="J45" s="381">
        <f t="shared" si="16"/>
        <v>0</v>
      </c>
      <c r="K45" s="382">
        <f t="shared" si="17"/>
        <v>0</v>
      </c>
      <c r="L45" s="380"/>
      <c r="M45" s="380">
        <f t="shared" si="18"/>
        <v>0</v>
      </c>
      <c r="N45" s="381">
        <v>0</v>
      </c>
      <c r="O45" s="484">
        <v>0</v>
      </c>
      <c r="P45" s="380">
        <f t="shared" si="19"/>
        <v>0</v>
      </c>
      <c r="Q45" s="485">
        <v>0</v>
      </c>
      <c r="R45" s="484">
        <v>0</v>
      </c>
      <c r="S45" s="380">
        <f t="shared" si="20"/>
        <v>0</v>
      </c>
      <c r="T45" s="381">
        <v>0</v>
      </c>
      <c r="U45" s="382">
        <v>0</v>
      </c>
      <c r="V45" s="380">
        <v>0</v>
      </c>
      <c r="W45" s="380">
        <f t="shared" si="21"/>
        <v>0</v>
      </c>
      <c r="X45" s="381">
        <v>0</v>
      </c>
      <c r="Y45" s="382">
        <v>0</v>
      </c>
      <c r="Z45" s="380">
        <f t="shared" si="22"/>
        <v>0</v>
      </c>
      <c r="AA45" s="383">
        <v>0</v>
      </c>
      <c r="AB45" s="382">
        <v>0</v>
      </c>
      <c r="AC45" s="380">
        <f t="shared" si="23"/>
        <v>0</v>
      </c>
      <c r="AD45" s="381">
        <v>0</v>
      </c>
      <c r="AE45" s="382">
        <v>0</v>
      </c>
      <c r="AF45" s="384" t="s">
        <v>688</v>
      </c>
      <c r="AG45" s="380">
        <v>0</v>
      </c>
      <c r="AH45" s="380">
        <f t="shared" si="27"/>
        <v>0</v>
      </c>
      <c r="AI45" s="381">
        <v>0</v>
      </c>
      <c r="AJ45" s="382">
        <v>0</v>
      </c>
      <c r="AK45" s="380">
        <f t="shared" si="24"/>
        <v>0</v>
      </c>
      <c r="AL45" s="383">
        <v>0</v>
      </c>
      <c r="AM45" s="382">
        <v>0</v>
      </c>
      <c r="AN45" s="380">
        <f t="shared" si="25"/>
        <v>0</v>
      </c>
      <c r="AO45" s="381">
        <v>0</v>
      </c>
      <c r="AP45" s="382">
        <v>0</v>
      </c>
      <c r="AQ45" s="380" t="s">
        <v>688</v>
      </c>
    </row>
    <row r="46" spans="1:43" ht="15.75" customHeight="1">
      <c r="A46" s="384" t="s">
        <v>641</v>
      </c>
      <c r="B46" s="380">
        <f t="shared" si="9"/>
        <v>1</v>
      </c>
      <c r="C46" s="380">
        <f t="shared" si="26"/>
        <v>11</v>
      </c>
      <c r="D46" s="381">
        <f t="shared" si="10"/>
        <v>0</v>
      </c>
      <c r="E46" s="382">
        <f t="shared" si="11"/>
        <v>11</v>
      </c>
      <c r="F46" s="380">
        <f t="shared" si="12"/>
        <v>5</v>
      </c>
      <c r="G46" s="381">
        <f t="shared" si="13"/>
        <v>0</v>
      </c>
      <c r="H46" s="382">
        <f t="shared" si="14"/>
        <v>5</v>
      </c>
      <c r="I46" s="380">
        <f t="shared" si="15"/>
        <v>9</v>
      </c>
      <c r="J46" s="381">
        <f t="shared" si="16"/>
        <v>0</v>
      </c>
      <c r="K46" s="382">
        <f t="shared" si="17"/>
        <v>9</v>
      </c>
      <c r="L46" s="380">
        <v>0</v>
      </c>
      <c r="M46" s="380">
        <f t="shared" si="18"/>
        <v>0</v>
      </c>
      <c r="N46" s="381">
        <v>0</v>
      </c>
      <c r="O46" s="382">
        <v>0</v>
      </c>
      <c r="P46" s="380">
        <f t="shared" si="19"/>
        <v>0</v>
      </c>
      <c r="Q46" s="383">
        <v>0</v>
      </c>
      <c r="R46" s="382">
        <v>0</v>
      </c>
      <c r="S46" s="380">
        <f t="shared" si="20"/>
        <v>0</v>
      </c>
      <c r="T46" s="381">
        <v>0</v>
      </c>
      <c r="U46" s="382">
        <v>0</v>
      </c>
      <c r="V46" s="380">
        <v>1</v>
      </c>
      <c r="W46" s="380">
        <f t="shared" si="21"/>
        <v>11</v>
      </c>
      <c r="X46" s="381">
        <v>0</v>
      </c>
      <c r="Y46" s="382">
        <v>11</v>
      </c>
      <c r="Z46" s="380">
        <f t="shared" si="22"/>
        <v>5</v>
      </c>
      <c r="AA46" s="383">
        <v>0</v>
      </c>
      <c r="AB46" s="382">
        <v>5</v>
      </c>
      <c r="AC46" s="380">
        <f t="shared" si="23"/>
        <v>9</v>
      </c>
      <c r="AD46" s="381">
        <v>0</v>
      </c>
      <c r="AE46" s="382">
        <v>9</v>
      </c>
      <c r="AF46" s="384" t="s">
        <v>641</v>
      </c>
      <c r="AG46" s="380">
        <v>0</v>
      </c>
      <c r="AH46" s="380">
        <f t="shared" si="27"/>
        <v>0</v>
      </c>
      <c r="AI46" s="381">
        <v>0</v>
      </c>
      <c r="AJ46" s="382">
        <v>0</v>
      </c>
      <c r="AK46" s="380">
        <f t="shared" si="24"/>
        <v>0</v>
      </c>
      <c r="AL46" s="383">
        <v>0</v>
      </c>
      <c r="AM46" s="382">
        <v>0</v>
      </c>
      <c r="AN46" s="380">
        <f t="shared" si="25"/>
        <v>0</v>
      </c>
      <c r="AO46" s="381">
        <v>0</v>
      </c>
      <c r="AP46" s="382">
        <v>0</v>
      </c>
      <c r="AQ46" s="380" t="s">
        <v>641</v>
      </c>
    </row>
    <row r="47" spans="1:43" ht="15.75" customHeight="1">
      <c r="A47" s="384" t="s">
        <v>642</v>
      </c>
      <c r="B47" s="380">
        <f t="shared" si="9"/>
        <v>1</v>
      </c>
      <c r="C47" s="380">
        <f t="shared" si="26"/>
        <v>4</v>
      </c>
      <c r="D47" s="381">
        <f t="shared" si="10"/>
        <v>0</v>
      </c>
      <c r="E47" s="382">
        <f t="shared" si="11"/>
        <v>4</v>
      </c>
      <c r="F47" s="380">
        <f t="shared" si="12"/>
        <v>4</v>
      </c>
      <c r="G47" s="381">
        <f t="shared" si="13"/>
        <v>0</v>
      </c>
      <c r="H47" s="382">
        <f t="shared" si="14"/>
        <v>4</v>
      </c>
      <c r="I47" s="380">
        <f t="shared" si="15"/>
        <v>5</v>
      </c>
      <c r="J47" s="381">
        <f t="shared" si="16"/>
        <v>0</v>
      </c>
      <c r="K47" s="382">
        <f t="shared" si="17"/>
        <v>5</v>
      </c>
      <c r="L47" s="380">
        <v>0</v>
      </c>
      <c r="M47" s="380">
        <f t="shared" si="18"/>
        <v>0</v>
      </c>
      <c r="N47" s="381">
        <v>0</v>
      </c>
      <c r="O47" s="382">
        <v>0</v>
      </c>
      <c r="P47" s="380">
        <f t="shared" si="19"/>
        <v>0</v>
      </c>
      <c r="Q47" s="383">
        <v>0</v>
      </c>
      <c r="R47" s="382">
        <v>0</v>
      </c>
      <c r="S47" s="380">
        <f t="shared" si="20"/>
        <v>0</v>
      </c>
      <c r="T47" s="381">
        <v>0</v>
      </c>
      <c r="U47" s="382">
        <v>0</v>
      </c>
      <c r="V47" s="380">
        <v>1</v>
      </c>
      <c r="W47" s="380">
        <f t="shared" si="21"/>
        <v>4</v>
      </c>
      <c r="X47" s="381">
        <v>0</v>
      </c>
      <c r="Y47" s="382">
        <v>4</v>
      </c>
      <c r="Z47" s="380">
        <f t="shared" si="22"/>
        <v>4</v>
      </c>
      <c r="AA47" s="383">
        <v>0</v>
      </c>
      <c r="AB47" s="382">
        <v>4</v>
      </c>
      <c r="AC47" s="380">
        <f t="shared" si="23"/>
        <v>5</v>
      </c>
      <c r="AD47" s="381">
        <v>0</v>
      </c>
      <c r="AE47" s="382">
        <v>5</v>
      </c>
      <c r="AF47" s="384" t="s">
        <v>642</v>
      </c>
      <c r="AG47" s="380">
        <v>0</v>
      </c>
      <c r="AH47" s="380">
        <f t="shared" si="27"/>
        <v>0</v>
      </c>
      <c r="AI47" s="381">
        <v>0</v>
      </c>
      <c r="AJ47" s="382">
        <v>0</v>
      </c>
      <c r="AK47" s="380">
        <f t="shared" si="24"/>
        <v>0</v>
      </c>
      <c r="AL47" s="383">
        <v>0</v>
      </c>
      <c r="AM47" s="382">
        <v>0</v>
      </c>
      <c r="AN47" s="380">
        <f t="shared" si="25"/>
        <v>0</v>
      </c>
      <c r="AO47" s="381">
        <v>0</v>
      </c>
      <c r="AP47" s="382">
        <v>0</v>
      </c>
      <c r="AQ47" s="380" t="s">
        <v>642</v>
      </c>
    </row>
    <row r="48" spans="1:43" ht="15.75" customHeight="1">
      <c r="A48" s="380" t="s">
        <v>644</v>
      </c>
      <c r="B48" s="380">
        <f t="shared" si="9"/>
        <v>1</v>
      </c>
      <c r="C48" s="380">
        <f t="shared" si="26"/>
        <v>18</v>
      </c>
      <c r="D48" s="381">
        <f t="shared" si="10"/>
        <v>16</v>
      </c>
      <c r="E48" s="382">
        <f t="shared" si="11"/>
        <v>2</v>
      </c>
      <c r="F48" s="380">
        <f t="shared" si="12"/>
        <v>0</v>
      </c>
      <c r="G48" s="381">
        <f t="shared" si="13"/>
        <v>0</v>
      </c>
      <c r="H48" s="382">
        <f t="shared" si="14"/>
        <v>0</v>
      </c>
      <c r="I48" s="380">
        <f t="shared" si="15"/>
        <v>22</v>
      </c>
      <c r="J48" s="381">
        <f>SUM(T48,AD48,AO48)</f>
        <v>21</v>
      </c>
      <c r="K48" s="382">
        <f t="shared" si="17"/>
        <v>1</v>
      </c>
      <c r="L48" s="380">
        <v>0</v>
      </c>
      <c r="M48" s="380">
        <f t="shared" si="18"/>
        <v>0</v>
      </c>
      <c r="N48" s="381">
        <v>0</v>
      </c>
      <c r="O48" s="382">
        <v>0</v>
      </c>
      <c r="P48" s="380">
        <f t="shared" si="19"/>
        <v>0</v>
      </c>
      <c r="Q48" s="383">
        <v>0</v>
      </c>
      <c r="R48" s="382">
        <v>0</v>
      </c>
      <c r="S48" s="380">
        <f t="shared" si="20"/>
        <v>0</v>
      </c>
      <c r="T48" s="381">
        <v>0</v>
      </c>
      <c r="U48" s="382">
        <v>0</v>
      </c>
      <c r="V48" s="380">
        <v>1</v>
      </c>
      <c r="W48" s="380">
        <f t="shared" si="21"/>
        <v>18</v>
      </c>
      <c r="X48" s="381">
        <v>16</v>
      </c>
      <c r="Y48" s="382">
        <v>2</v>
      </c>
      <c r="Z48" s="380">
        <f t="shared" si="22"/>
        <v>0</v>
      </c>
      <c r="AA48" s="383">
        <v>0</v>
      </c>
      <c r="AB48" s="382">
        <v>0</v>
      </c>
      <c r="AC48" s="380">
        <f t="shared" si="23"/>
        <v>22</v>
      </c>
      <c r="AD48" s="381">
        <v>21</v>
      </c>
      <c r="AE48" s="382">
        <v>1</v>
      </c>
      <c r="AF48" s="380" t="s">
        <v>644</v>
      </c>
      <c r="AG48" s="380">
        <v>0</v>
      </c>
      <c r="AH48" s="380">
        <f t="shared" si="27"/>
        <v>0</v>
      </c>
      <c r="AI48" s="381">
        <v>0</v>
      </c>
      <c r="AJ48" s="382">
        <v>0</v>
      </c>
      <c r="AK48" s="380">
        <f t="shared" si="24"/>
        <v>0</v>
      </c>
      <c r="AL48" s="383">
        <v>0</v>
      </c>
      <c r="AM48" s="382">
        <v>0</v>
      </c>
      <c r="AN48" s="380">
        <f t="shared" si="25"/>
        <v>0</v>
      </c>
      <c r="AO48" s="381">
        <v>0</v>
      </c>
      <c r="AP48" s="382">
        <v>0</v>
      </c>
      <c r="AQ48" s="380" t="s">
        <v>644</v>
      </c>
    </row>
    <row r="49" spans="1:43" ht="15.75" customHeight="1">
      <c r="A49" s="384" t="s">
        <v>312</v>
      </c>
      <c r="B49" s="380">
        <f t="shared" si="9"/>
        <v>2</v>
      </c>
      <c r="C49" s="380">
        <f t="shared" si="26"/>
        <v>6</v>
      </c>
      <c r="D49" s="381">
        <f t="shared" si="10"/>
        <v>6</v>
      </c>
      <c r="E49" s="382">
        <f t="shared" si="11"/>
        <v>0</v>
      </c>
      <c r="F49" s="380">
        <f t="shared" si="12"/>
        <v>2</v>
      </c>
      <c r="G49" s="381">
        <f t="shared" si="13"/>
        <v>2</v>
      </c>
      <c r="H49" s="382">
        <f t="shared" si="14"/>
        <v>0</v>
      </c>
      <c r="I49" s="380">
        <f t="shared" si="15"/>
        <v>1</v>
      </c>
      <c r="J49" s="381">
        <f>SUM(T49,AD49,AO49)</f>
        <v>1</v>
      </c>
      <c r="K49" s="382">
        <f>SUM(U49,AE49,AP49)</f>
        <v>0</v>
      </c>
      <c r="L49" s="380">
        <v>1</v>
      </c>
      <c r="M49" s="380">
        <f t="shared" si="18"/>
        <v>1</v>
      </c>
      <c r="N49" s="381">
        <v>1</v>
      </c>
      <c r="O49" s="382">
        <v>0</v>
      </c>
      <c r="P49" s="380">
        <f t="shared" si="19"/>
        <v>0</v>
      </c>
      <c r="Q49" s="383">
        <v>0</v>
      </c>
      <c r="R49" s="382">
        <v>0</v>
      </c>
      <c r="S49" s="380">
        <f t="shared" si="20"/>
        <v>0</v>
      </c>
      <c r="T49" s="381">
        <v>0</v>
      </c>
      <c r="U49" s="382">
        <v>0</v>
      </c>
      <c r="V49" s="380">
        <v>1</v>
      </c>
      <c r="W49" s="380">
        <f t="shared" si="21"/>
        <v>5</v>
      </c>
      <c r="X49" s="381">
        <v>5</v>
      </c>
      <c r="Y49" s="382">
        <v>0</v>
      </c>
      <c r="Z49" s="380">
        <f t="shared" si="22"/>
        <v>2</v>
      </c>
      <c r="AA49" s="383">
        <v>2</v>
      </c>
      <c r="AB49" s="382">
        <v>0</v>
      </c>
      <c r="AC49" s="380">
        <f t="shared" si="23"/>
        <v>1</v>
      </c>
      <c r="AD49" s="381">
        <v>1</v>
      </c>
      <c r="AE49" s="382">
        <v>0</v>
      </c>
      <c r="AF49" s="384" t="s">
        <v>312</v>
      </c>
      <c r="AG49" s="380">
        <v>0</v>
      </c>
      <c r="AH49" s="380">
        <f t="shared" si="27"/>
        <v>0</v>
      </c>
      <c r="AI49" s="381">
        <v>0</v>
      </c>
      <c r="AJ49" s="382">
        <v>0</v>
      </c>
      <c r="AK49" s="380">
        <f t="shared" si="24"/>
        <v>0</v>
      </c>
      <c r="AL49" s="383">
        <v>0</v>
      </c>
      <c r="AM49" s="382">
        <v>0</v>
      </c>
      <c r="AN49" s="380">
        <f t="shared" si="25"/>
        <v>0</v>
      </c>
      <c r="AO49" s="381">
        <v>0</v>
      </c>
      <c r="AP49" s="382">
        <v>0</v>
      </c>
      <c r="AQ49" s="380" t="s">
        <v>312</v>
      </c>
    </row>
    <row r="50" spans="1:43" ht="15.75" customHeight="1">
      <c r="A50" s="495" t="s">
        <v>313</v>
      </c>
      <c r="B50" s="496">
        <f t="shared" si="9"/>
        <v>2</v>
      </c>
      <c r="C50" s="496">
        <f t="shared" si="26"/>
        <v>28</v>
      </c>
      <c r="D50" s="497">
        <f t="shared" si="10"/>
        <v>10</v>
      </c>
      <c r="E50" s="498">
        <f t="shared" si="11"/>
        <v>18</v>
      </c>
      <c r="F50" s="496">
        <f t="shared" si="12"/>
        <v>15</v>
      </c>
      <c r="G50" s="497">
        <f t="shared" si="13"/>
        <v>5</v>
      </c>
      <c r="H50" s="498">
        <f t="shared" si="14"/>
        <v>10</v>
      </c>
      <c r="I50" s="496">
        <f t="shared" si="15"/>
        <v>24</v>
      </c>
      <c r="J50" s="497">
        <f>SUM(T50,AD50,AO50)</f>
        <v>11</v>
      </c>
      <c r="K50" s="498">
        <f>SUM(U50,AE50,AP50)</f>
        <v>13</v>
      </c>
      <c r="L50" s="496">
        <v>1</v>
      </c>
      <c r="M50" s="496">
        <f t="shared" si="18"/>
        <v>1</v>
      </c>
      <c r="N50" s="497">
        <v>1</v>
      </c>
      <c r="O50" s="498">
        <v>0</v>
      </c>
      <c r="P50" s="496">
        <f t="shared" si="19"/>
        <v>0</v>
      </c>
      <c r="Q50" s="499">
        <v>0</v>
      </c>
      <c r="R50" s="498">
        <v>0</v>
      </c>
      <c r="S50" s="496">
        <f t="shared" si="20"/>
        <v>1</v>
      </c>
      <c r="T50" s="497">
        <v>0</v>
      </c>
      <c r="U50" s="498">
        <v>1</v>
      </c>
      <c r="V50" s="496">
        <v>1</v>
      </c>
      <c r="W50" s="496">
        <f t="shared" si="21"/>
        <v>27</v>
      </c>
      <c r="X50" s="497">
        <v>9</v>
      </c>
      <c r="Y50" s="498">
        <v>18</v>
      </c>
      <c r="Z50" s="496">
        <f t="shared" si="22"/>
        <v>15</v>
      </c>
      <c r="AA50" s="499">
        <v>5</v>
      </c>
      <c r="AB50" s="498">
        <v>10</v>
      </c>
      <c r="AC50" s="496">
        <f t="shared" si="23"/>
        <v>23</v>
      </c>
      <c r="AD50" s="497">
        <v>11</v>
      </c>
      <c r="AE50" s="498">
        <v>12</v>
      </c>
      <c r="AF50" s="495" t="s">
        <v>313</v>
      </c>
      <c r="AG50" s="496">
        <v>0</v>
      </c>
      <c r="AH50" s="496">
        <f t="shared" si="27"/>
        <v>0</v>
      </c>
      <c r="AI50" s="497">
        <v>0</v>
      </c>
      <c r="AJ50" s="498">
        <v>0</v>
      </c>
      <c r="AK50" s="496">
        <f t="shared" si="24"/>
        <v>0</v>
      </c>
      <c r="AL50" s="499">
        <v>0</v>
      </c>
      <c r="AM50" s="498">
        <v>0</v>
      </c>
      <c r="AN50" s="496">
        <f t="shared" si="25"/>
        <v>0</v>
      </c>
      <c r="AO50" s="497">
        <v>0</v>
      </c>
      <c r="AP50" s="498">
        <v>0</v>
      </c>
      <c r="AQ50" s="496" t="s">
        <v>313</v>
      </c>
    </row>
  </sheetData>
  <sheetProtection/>
  <mergeCells count="54">
    <mergeCell ref="AQ29:AQ31"/>
    <mergeCell ref="AC30:AE30"/>
    <mergeCell ref="AH30:AJ30"/>
    <mergeCell ref="AN30:AP30"/>
    <mergeCell ref="AG30:AG31"/>
    <mergeCell ref="V29:AE29"/>
    <mergeCell ref="W30:Y30"/>
    <mergeCell ref="V30:V31"/>
    <mergeCell ref="AG29:AP29"/>
    <mergeCell ref="AK30:AM30"/>
    <mergeCell ref="AC22:AD22"/>
    <mergeCell ref="AC23:AD23"/>
    <mergeCell ref="AC25:AD25"/>
    <mergeCell ref="I30:K30"/>
    <mergeCell ref="Z17:AB19"/>
    <mergeCell ref="AC24:AD24"/>
    <mergeCell ref="AC21:AD21"/>
    <mergeCell ref="AC17:AD20"/>
    <mergeCell ref="T18:Y18"/>
    <mergeCell ref="W19:Y19"/>
    <mergeCell ref="T19:V19"/>
    <mergeCell ref="B30:B31"/>
    <mergeCell ref="M30:O30"/>
    <mergeCell ref="Z30:AB30"/>
    <mergeCell ref="G5:G6"/>
    <mergeCell ref="E5:E6"/>
    <mergeCell ref="F5:F6"/>
    <mergeCell ref="AF29:AF31"/>
    <mergeCell ref="S30:U30"/>
    <mergeCell ref="B17:Y17"/>
    <mergeCell ref="B19:D19"/>
    <mergeCell ref="B18:G18"/>
    <mergeCell ref="N18:S18"/>
    <mergeCell ref="E19:G19"/>
    <mergeCell ref="H18:M18"/>
    <mergeCell ref="L29:U29"/>
    <mergeCell ref="L30:L31"/>
    <mergeCell ref="N19:P19"/>
    <mergeCell ref="Q19:S19"/>
    <mergeCell ref="A4:A6"/>
    <mergeCell ref="B4:I4"/>
    <mergeCell ref="B5:B6"/>
    <mergeCell ref="C5:C6"/>
    <mergeCell ref="D5:D6"/>
    <mergeCell ref="H19:J19"/>
    <mergeCell ref="F30:H30"/>
    <mergeCell ref="P30:R30"/>
    <mergeCell ref="H5:H6"/>
    <mergeCell ref="I5:I6"/>
    <mergeCell ref="A17:A20"/>
    <mergeCell ref="C30:E30"/>
    <mergeCell ref="A29:A31"/>
    <mergeCell ref="B29:K29"/>
    <mergeCell ref="K19:M19"/>
  </mergeCells>
  <printOptions/>
  <pageMargins left="0.7874015748031497" right="0.7874015748031497" top="0.7874015748031497" bottom="0.7874015748031497" header="0.1968503937007874" footer="0.1968503937007874"/>
  <pageSetup cellComments="asDisplayed" horizontalDpi="600" verticalDpi="600" orientation="portrait" paperSize="9" scale="97" r:id="rId1"/>
  <headerFooter alignWithMargins="0">
    <oddFooter>&amp;C－&amp;P－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2"/>
  </sheetPr>
  <dimension ref="A1:O36"/>
  <sheetViews>
    <sheetView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2" customHeight="1"/>
  <cols>
    <col min="1" max="1" width="10.125" style="60" customWidth="1"/>
    <col min="2" max="41" width="5.375" style="60" customWidth="1"/>
    <col min="42" max="42" width="10.125" style="60" customWidth="1"/>
    <col min="43" max="16384" width="9.00390625" style="60" customWidth="1"/>
  </cols>
  <sheetData>
    <row r="1" spans="1:9" ht="18" customHeight="1">
      <c r="A1" s="60" t="s">
        <v>314</v>
      </c>
      <c r="I1" s="70" t="s">
        <v>465</v>
      </c>
    </row>
    <row r="2" spans="1:9" ht="18" customHeight="1">
      <c r="A2" s="630" t="s">
        <v>590</v>
      </c>
      <c r="B2" s="852" t="s">
        <v>419</v>
      </c>
      <c r="C2" s="852"/>
      <c r="D2" s="852"/>
      <c r="E2" s="852"/>
      <c r="F2" s="852"/>
      <c r="G2" s="852"/>
      <c r="H2" s="852"/>
      <c r="I2" s="852"/>
    </row>
    <row r="3" spans="1:9" ht="18" customHeight="1">
      <c r="A3" s="631"/>
      <c r="B3" s="839" t="s">
        <v>161</v>
      </c>
      <c r="C3" s="853" t="s">
        <v>296</v>
      </c>
      <c r="D3" s="928" t="s">
        <v>297</v>
      </c>
      <c r="E3" s="928" t="s">
        <v>298</v>
      </c>
      <c r="F3" s="928" t="s">
        <v>299</v>
      </c>
      <c r="G3" s="928" t="s">
        <v>300</v>
      </c>
      <c r="H3" s="928" t="s">
        <v>462</v>
      </c>
      <c r="I3" s="854" t="s">
        <v>301</v>
      </c>
    </row>
    <row r="4" spans="1:9" ht="18" customHeight="1">
      <c r="A4" s="632"/>
      <c r="B4" s="839"/>
      <c r="C4" s="853"/>
      <c r="D4" s="929"/>
      <c r="E4" s="929"/>
      <c r="F4" s="929"/>
      <c r="G4" s="929"/>
      <c r="H4" s="929"/>
      <c r="I4" s="854"/>
    </row>
    <row r="5" spans="1:9" ht="18" customHeight="1">
      <c r="A5" s="328" t="s">
        <v>27</v>
      </c>
      <c r="B5" s="65">
        <f>SUM(C5:I5)</f>
        <v>2</v>
      </c>
      <c r="C5" s="63">
        <v>0</v>
      </c>
      <c r="D5" s="67">
        <v>0</v>
      </c>
      <c r="E5" s="67">
        <v>0</v>
      </c>
      <c r="F5" s="67">
        <v>1</v>
      </c>
      <c r="G5" s="67">
        <v>0</v>
      </c>
      <c r="H5" s="67">
        <v>0</v>
      </c>
      <c r="I5" s="64">
        <v>1</v>
      </c>
    </row>
    <row r="6" spans="1:9" ht="18" customHeight="1">
      <c r="A6" s="68">
        <v>20</v>
      </c>
      <c r="B6" s="65">
        <f>SUM(C6:I6)</f>
        <v>1</v>
      </c>
      <c r="C6" s="63">
        <v>0</v>
      </c>
      <c r="D6" s="67">
        <v>0</v>
      </c>
      <c r="E6" s="67">
        <v>0</v>
      </c>
      <c r="F6" s="67">
        <v>0</v>
      </c>
      <c r="G6" s="67">
        <v>0</v>
      </c>
      <c r="H6" s="67">
        <v>0</v>
      </c>
      <c r="I6" s="64">
        <v>1</v>
      </c>
    </row>
    <row r="7" spans="1:9" ht="18" customHeight="1">
      <c r="A7" s="68">
        <v>21</v>
      </c>
      <c r="B7" s="65">
        <f>SUM(C7:I7)</f>
        <v>1</v>
      </c>
      <c r="C7" s="63">
        <v>0</v>
      </c>
      <c r="D7" s="67">
        <v>0</v>
      </c>
      <c r="E7" s="67">
        <v>0</v>
      </c>
      <c r="F7" s="67">
        <v>0</v>
      </c>
      <c r="G7" s="67">
        <v>0</v>
      </c>
      <c r="H7" s="67">
        <v>0</v>
      </c>
      <c r="I7" s="64">
        <v>1</v>
      </c>
    </row>
    <row r="8" spans="1:9" ht="18" customHeight="1">
      <c r="A8" s="68">
        <v>22</v>
      </c>
      <c r="B8" s="65">
        <f>SUM(C8:I8)</f>
        <v>1</v>
      </c>
      <c r="C8" s="63">
        <v>0</v>
      </c>
      <c r="D8" s="67">
        <v>0</v>
      </c>
      <c r="E8" s="67">
        <v>0</v>
      </c>
      <c r="F8" s="67">
        <v>0</v>
      </c>
      <c r="G8" s="67">
        <v>0</v>
      </c>
      <c r="H8" s="67">
        <v>0</v>
      </c>
      <c r="I8" s="64">
        <v>1</v>
      </c>
    </row>
    <row r="9" spans="1:9" ht="18" customHeight="1">
      <c r="A9" s="214">
        <v>23</v>
      </c>
      <c r="B9" s="218">
        <f>SUM(C9:I9)</f>
        <v>1</v>
      </c>
      <c r="C9" s="205">
        <v>0</v>
      </c>
      <c r="D9" s="215">
        <v>0</v>
      </c>
      <c r="E9" s="215">
        <v>0</v>
      </c>
      <c r="F9" s="215">
        <v>0</v>
      </c>
      <c r="G9" s="215">
        <v>0</v>
      </c>
      <c r="H9" s="215">
        <v>0</v>
      </c>
      <c r="I9" s="175">
        <v>1</v>
      </c>
    </row>
    <row r="10" ht="18" customHeight="1">
      <c r="A10" s="60" t="s">
        <v>410</v>
      </c>
    </row>
    <row r="11" ht="18" customHeight="1"/>
    <row r="12" ht="18" customHeight="1"/>
    <row r="13" spans="1:10" ht="18" customHeight="1">
      <c r="A13" s="60" t="s">
        <v>315</v>
      </c>
      <c r="J13" s="70" t="s">
        <v>446</v>
      </c>
    </row>
    <row r="14" spans="1:10" ht="18" customHeight="1">
      <c r="A14" s="630" t="s">
        <v>590</v>
      </c>
      <c r="B14" s="852" t="s">
        <v>420</v>
      </c>
      <c r="C14" s="852"/>
      <c r="D14" s="852"/>
      <c r="E14" s="852"/>
      <c r="F14" s="852"/>
      <c r="G14" s="852"/>
      <c r="H14" s="740" t="s">
        <v>442</v>
      </c>
      <c r="I14" s="741"/>
      <c r="J14" s="742"/>
    </row>
    <row r="15" spans="1:10" ht="18" customHeight="1">
      <c r="A15" s="631"/>
      <c r="B15" s="852" t="s">
        <v>443</v>
      </c>
      <c r="C15" s="852"/>
      <c r="D15" s="852"/>
      <c r="E15" s="852" t="s">
        <v>425</v>
      </c>
      <c r="F15" s="852"/>
      <c r="G15" s="852"/>
      <c r="H15" s="866"/>
      <c r="I15" s="927"/>
      <c r="J15" s="867"/>
    </row>
    <row r="16" spans="1:10" ht="18" customHeight="1">
      <c r="A16" s="632"/>
      <c r="B16" s="82" t="s">
        <v>121</v>
      </c>
      <c r="C16" s="84" t="s">
        <v>566</v>
      </c>
      <c r="D16" s="85" t="s">
        <v>567</v>
      </c>
      <c r="E16" s="82" t="s">
        <v>121</v>
      </c>
      <c r="F16" s="84" t="s">
        <v>566</v>
      </c>
      <c r="G16" s="85" t="s">
        <v>567</v>
      </c>
      <c r="H16" s="239" t="s">
        <v>121</v>
      </c>
      <c r="I16" s="84" t="s">
        <v>566</v>
      </c>
      <c r="J16" s="85" t="s">
        <v>567</v>
      </c>
    </row>
    <row r="17" spans="1:10" ht="18" customHeight="1">
      <c r="A17" s="328" t="s">
        <v>27</v>
      </c>
      <c r="B17" s="65">
        <f>SUM(C17:D17)</f>
        <v>6</v>
      </c>
      <c r="C17" s="88">
        <v>0</v>
      </c>
      <c r="D17" s="66">
        <v>6</v>
      </c>
      <c r="E17" s="65">
        <f>SUM(F17:G17)</f>
        <v>11</v>
      </c>
      <c r="F17" s="88">
        <v>9</v>
      </c>
      <c r="G17" s="66">
        <v>2</v>
      </c>
      <c r="H17" s="65">
        <f>SUM(I17:J17)</f>
        <v>1</v>
      </c>
      <c r="I17" s="88">
        <v>0</v>
      </c>
      <c r="J17" s="66">
        <v>1</v>
      </c>
    </row>
    <row r="18" spans="1:10" ht="18" customHeight="1">
      <c r="A18" s="68">
        <v>20</v>
      </c>
      <c r="B18" s="65">
        <f>SUM(C18:D18)</f>
        <v>0</v>
      </c>
      <c r="C18" s="88">
        <v>0</v>
      </c>
      <c r="D18" s="66">
        <v>0</v>
      </c>
      <c r="E18" s="65">
        <f>SUM(F18:G18)</f>
        <v>0</v>
      </c>
      <c r="F18" s="88">
        <v>0</v>
      </c>
      <c r="G18" s="66">
        <v>0</v>
      </c>
      <c r="H18" s="65">
        <f>SUM(I18:J18)</f>
        <v>0</v>
      </c>
      <c r="I18" s="88">
        <v>0</v>
      </c>
      <c r="J18" s="66">
        <v>0</v>
      </c>
    </row>
    <row r="19" spans="1:10" ht="18" customHeight="1">
      <c r="A19" s="68">
        <v>21</v>
      </c>
      <c r="B19" s="65">
        <f>SUM(C19:D19)</f>
        <v>0</v>
      </c>
      <c r="C19" s="88">
        <v>0</v>
      </c>
      <c r="D19" s="66">
        <v>0</v>
      </c>
      <c r="E19" s="65">
        <f>SUM(F19:G19)</f>
        <v>0</v>
      </c>
      <c r="F19" s="88">
        <v>0</v>
      </c>
      <c r="G19" s="66">
        <v>0</v>
      </c>
      <c r="H19" s="65">
        <f>SUM(I19:J19)</f>
        <v>0</v>
      </c>
      <c r="I19" s="88">
        <v>0</v>
      </c>
      <c r="J19" s="66">
        <v>0</v>
      </c>
    </row>
    <row r="20" spans="1:10" ht="18" customHeight="1">
      <c r="A20" s="68">
        <v>22</v>
      </c>
      <c r="B20" s="65">
        <f>SUM(C20:D20)</f>
        <v>0</v>
      </c>
      <c r="C20" s="88">
        <v>0</v>
      </c>
      <c r="D20" s="66">
        <v>0</v>
      </c>
      <c r="E20" s="65">
        <f>SUM(F20:G20)</f>
        <v>0</v>
      </c>
      <c r="F20" s="88">
        <v>0</v>
      </c>
      <c r="G20" s="66">
        <v>0</v>
      </c>
      <c r="H20" s="65">
        <f>SUM(I20:J20)</f>
        <v>0</v>
      </c>
      <c r="I20" s="88">
        <v>0</v>
      </c>
      <c r="J20" s="66">
        <v>0</v>
      </c>
    </row>
    <row r="21" spans="1:10" ht="18" customHeight="1">
      <c r="A21" s="214">
        <v>23</v>
      </c>
      <c r="B21" s="218">
        <f>SUM(C21:D21)</f>
        <v>0</v>
      </c>
      <c r="C21" s="213">
        <v>0</v>
      </c>
      <c r="D21" s="221">
        <v>0</v>
      </c>
      <c r="E21" s="218">
        <f>SUM(F21:G21)</f>
        <v>0</v>
      </c>
      <c r="F21" s="213">
        <v>0</v>
      </c>
      <c r="G21" s="221">
        <v>0</v>
      </c>
      <c r="H21" s="218">
        <f>SUM(I21:J21)</f>
        <v>0</v>
      </c>
      <c r="I21" s="213">
        <v>0</v>
      </c>
      <c r="J21" s="221">
        <v>0</v>
      </c>
    </row>
    <row r="22" ht="18" customHeight="1"/>
    <row r="23" ht="18" customHeight="1"/>
    <row r="24" spans="1:15" ht="18" customHeight="1">
      <c r="A24" s="60" t="s">
        <v>316</v>
      </c>
      <c r="L24" s="60" t="s">
        <v>495</v>
      </c>
      <c r="N24" s="70" t="s">
        <v>317</v>
      </c>
      <c r="O24" s="60" t="s">
        <v>495</v>
      </c>
    </row>
    <row r="25" spans="1:14" ht="18" customHeight="1">
      <c r="A25" s="630" t="s">
        <v>590</v>
      </c>
      <c r="B25" s="852" t="s">
        <v>421</v>
      </c>
      <c r="C25" s="852"/>
      <c r="D25" s="852"/>
      <c r="E25" s="852"/>
      <c r="F25" s="841" t="s">
        <v>318</v>
      </c>
      <c r="G25" s="852"/>
      <c r="H25" s="839"/>
      <c r="I25" s="852" t="s">
        <v>422</v>
      </c>
      <c r="J25" s="852"/>
      <c r="K25" s="852"/>
      <c r="L25" s="740" t="s">
        <v>319</v>
      </c>
      <c r="M25" s="746"/>
      <c r="N25" s="747"/>
    </row>
    <row r="26" spans="1:14" ht="18" customHeight="1">
      <c r="A26" s="631"/>
      <c r="B26" s="852"/>
      <c r="C26" s="852"/>
      <c r="D26" s="852"/>
      <c r="E26" s="852"/>
      <c r="F26" s="841"/>
      <c r="G26" s="852"/>
      <c r="H26" s="839"/>
      <c r="I26" s="852"/>
      <c r="J26" s="852"/>
      <c r="K26" s="852"/>
      <c r="L26" s="767"/>
      <c r="M26" s="768"/>
      <c r="N26" s="769"/>
    </row>
    <row r="27" spans="1:14" ht="18" customHeight="1">
      <c r="A27" s="632"/>
      <c r="B27" s="82" t="s">
        <v>310</v>
      </c>
      <c r="C27" s="84" t="s">
        <v>320</v>
      </c>
      <c r="D27" s="242" t="s">
        <v>321</v>
      </c>
      <c r="E27" s="343" t="s">
        <v>486</v>
      </c>
      <c r="F27" s="240" t="s">
        <v>310</v>
      </c>
      <c r="G27" s="84" t="s">
        <v>578</v>
      </c>
      <c r="H27" s="85" t="s">
        <v>461</v>
      </c>
      <c r="I27" s="239" t="s">
        <v>310</v>
      </c>
      <c r="J27" s="84" t="s">
        <v>578</v>
      </c>
      <c r="K27" s="85" t="s">
        <v>461</v>
      </c>
      <c r="L27" s="240" t="s">
        <v>310</v>
      </c>
      <c r="M27" s="84" t="s">
        <v>578</v>
      </c>
      <c r="N27" s="85" t="s">
        <v>461</v>
      </c>
    </row>
    <row r="28" spans="1:14" ht="18" customHeight="1">
      <c r="A28" s="328" t="s">
        <v>27</v>
      </c>
      <c r="B28" s="76">
        <f aca="true" t="shared" si="0" ref="B28:B34">SUM(C28:E28)</f>
        <v>1</v>
      </c>
      <c r="C28" s="63">
        <v>1</v>
      </c>
      <c r="D28" s="67">
        <v>0</v>
      </c>
      <c r="E28" s="66">
        <v>0</v>
      </c>
      <c r="F28" s="65">
        <f aca="true" t="shared" si="1" ref="F28:F34">SUM(G28:H28)</f>
        <v>98</v>
      </c>
      <c r="G28" s="63">
        <v>20</v>
      </c>
      <c r="H28" s="64">
        <v>78</v>
      </c>
      <c r="I28" s="65">
        <f aca="true" t="shared" si="2" ref="I28:I34">SUM(J28:K28)</f>
        <v>51</v>
      </c>
      <c r="J28" s="63">
        <v>10</v>
      </c>
      <c r="K28" s="64">
        <v>41</v>
      </c>
      <c r="L28" s="65">
        <f aca="true" t="shared" si="3" ref="L28:L34">SUM(M28:N28)</f>
        <v>44</v>
      </c>
      <c r="M28" s="63">
        <v>5</v>
      </c>
      <c r="N28" s="64">
        <v>39</v>
      </c>
    </row>
    <row r="29" spans="1:14" ht="18" customHeight="1">
      <c r="A29" s="68">
        <v>20</v>
      </c>
      <c r="B29" s="76">
        <f t="shared" si="0"/>
        <v>0</v>
      </c>
      <c r="C29" s="63">
        <v>0</v>
      </c>
      <c r="D29" s="67">
        <v>0</v>
      </c>
      <c r="E29" s="66">
        <v>0</v>
      </c>
      <c r="F29" s="65">
        <f t="shared" si="1"/>
        <v>0</v>
      </c>
      <c r="G29" s="63">
        <v>0</v>
      </c>
      <c r="H29" s="64">
        <v>0</v>
      </c>
      <c r="I29" s="65">
        <f t="shared" si="2"/>
        <v>0</v>
      </c>
      <c r="J29" s="63">
        <v>0</v>
      </c>
      <c r="K29" s="64">
        <v>0</v>
      </c>
      <c r="L29" s="65">
        <f t="shared" si="3"/>
        <v>47</v>
      </c>
      <c r="M29" s="63">
        <v>9</v>
      </c>
      <c r="N29" s="64">
        <v>38</v>
      </c>
    </row>
    <row r="30" spans="1:14" s="72" customFormat="1" ht="18" customHeight="1">
      <c r="A30" s="68">
        <v>21</v>
      </c>
      <c r="B30" s="76">
        <f t="shared" si="0"/>
        <v>0</v>
      </c>
      <c r="C30" s="63">
        <v>0</v>
      </c>
      <c r="D30" s="67">
        <v>0</v>
      </c>
      <c r="E30" s="66">
        <v>0</v>
      </c>
      <c r="F30" s="65">
        <f t="shared" si="1"/>
        <v>0</v>
      </c>
      <c r="G30" s="63">
        <v>0</v>
      </c>
      <c r="H30" s="64">
        <v>0</v>
      </c>
      <c r="I30" s="65">
        <f t="shared" si="2"/>
        <v>0</v>
      </c>
      <c r="J30" s="63">
        <v>0</v>
      </c>
      <c r="K30" s="64">
        <v>0</v>
      </c>
      <c r="L30" s="65">
        <f t="shared" si="3"/>
        <v>0</v>
      </c>
      <c r="M30" s="63">
        <v>0</v>
      </c>
      <c r="N30" s="64">
        <v>0</v>
      </c>
    </row>
    <row r="31" spans="1:14" s="94" customFormat="1" ht="18" customHeight="1">
      <c r="A31" s="68">
        <v>22</v>
      </c>
      <c r="B31" s="76">
        <f t="shared" si="0"/>
        <v>0</v>
      </c>
      <c r="C31" s="63">
        <f>SUM(C32:C33)</f>
        <v>0</v>
      </c>
      <c r="D31" s="67">
        <v>0</v>
      </c>
      <c r="E31" s="66">
        <v>0</v>
      </c>
      <c r="F31" s="65">
        <f t="shared" si="1"/>
        <v>0</v>
      </c>
      <c r="G31" s="63">
        <v>0</v>
      </c>
      <c r="H31" s="64">
        <v>0</v>
      </c>
      <c r="I31" s="65">
        <f t="shared" si="2"/>
        <v>0</v>
      </c>
      <c r="J31" s="63">
        <v>0</v>
      </c>
      <c r="K31" s="64">
        <v>0</v>
      </c>
      <c r="L31" s="65">
        <f t="shared" si="3"/>
        <v>0</v>
      </c>
      <c r="M31" s="63">
        <v>0</v>
      </c>
      <c r="N31" s="64">
        <v>0</v>
      </c>
    </row>
    <row r="32" spans="1:14" s="94" customFormat="1" ht="18" customHeight="1">
      <c r="A32" s="214">
        <v>23</v>
      </c>
      <c r="B32" s="219">
        <f t="shared" si="0"/>
        <v>0</v>
      </c>
      <c r="C32" s="205">
        <f>SUM(C33:C34)</f>
        <v>0</v>
      </c>
      <c r="D32" s="215">
        <f>SUM(D33:D34)</f>
        <v>0</v>
      </c>
      <c r="E32" s="221">
        <f>SUM(E33:E34)</f>
        <v>0</v>
      </c>
      <c r="F32" s="218">
        <f t="shared" si="1"/>
        <v>0</v>
      </c>
      <c r="G32" s="205">
        <f>SUM(G33:G34)</f>
        <v>0</v>
      </c>
      <c r="H32" s="175">
        <f>SUM(H33:H34)</f>
        <v>0</v>
      </c>
      <c r="I32" s="218">
        <f t="shared" si="2"/>
        <v>0</v>
      </c>
      <c r="J32" s="205">
        <f>SUM(J33:J34)</f>
        <v>0</v>
      </c>
      <c r="K32" s="175">
        <f>SUM(K33:K34)</f>
        <v>0</v>
      </c>
      <c r="L32" s="218">
        <f t="shared" si="3"/>
        <v>0</v>
      </c>
      <c r="M32" s="205">
        <f>SUM(M33:M34)</f>
        <v>0</v>
      </c>
      <c r="N32" s="175">
        <f>SUM(N33:N34)</f>
        <v>0</v>
      </c>
    </row>
    <row r="33" spans="1:14" ht="18" customHeight="1">
      <c r="A33" s="74" t="s">
        <v>645</v>
      </c>
      <c r="B33" s="79">
        <f t="shared" si="0"/>
        <v>0</v>
      </c>
      <c r="C33" s="63">
        <v>0</v>
      </c>
      <c r="D33" s="67">
        <v>0</v>
      </c>
      <c r="E33" s="64">
        <v>0</v>
      </c>
      <c r="F33" s="65">
        <f t="shared" si="1"/>
        <v>0</v>
      </c>
      <c r="G33" s="63">
        <v>0</v>
      </c>
      <c r="H33" s="64">
        <v>0</v>
      </c>
      <c r="I33" s="65">
        <f t="shared" si="2"/>
        <v>0</v>
      </c>
      <c r="J33" s="63">
        <v>0</v>
      </c>
      <c r="K33" s="64">
        <v>0</v>
      </c>
      <c r="L33" s="65">
        <f t="shared" si="3"/>
        <v>0</v>
      </c>
      <c r="M33" s="63">
        <v>0</v>
      </c>
      <c r="N33" s="64">
        <v>0</v>
      </c>
    </row>
    <row r="34" spans="1:14" ht="18" customHeight="1">
      <c r="A34" s="341" t="s">
        <v>487</v>
      </c>
      <c r="B34" s="218">
        <f t="shared" si="0"/>
        <v>0</v>
      </c>
      <c r="C34" s="216">
        <v>0</v>
      </c>
      <c r="D34" s="344">
        <v>0</v>
      </c>
      <c r="E34" s="217">
        <v>0</v>
      </c>
      <c r="F34" s="342">
        <f t="shared" si="1"/>
        <v>0</v>
      </c>
      <c r="G34" s="216">
        <v>0</v>
      </c>
      <c r="H34" s="217">
        <v>0</v>
      </c>
      <c r="I34" s="342">
        <f t="shared" si="2"/>
        <v>0</v>
      </c>
      <c r="J34" s="216">
        <v>0</v>
      </c>
      <c r="K34" s="217">
        <v>0</v>
      </c>
      <c r="L34" s="342">
        <f t="shared" si="3"/>
        <v>0</v>
      </c>
      <c r="M34" s="216">
        <v>0</v>
      </c>
      <c r="N34" s="217">
        <v>0</v>
      </c>
    </row>
    <row r="35" ht="18" customHeight="1">
      <c r="A35" s="60" t="s">
        <v>411</v>
      </c>
    </row>
    <row r="36" ht="18" customHeight="1">
      <c r="A36" s="60" t="s">
        <v>659</v>
      </c>
    </row>
  </sheetData>
  <sheetProtection/>
  <mergeCells count="20">
    <mergeCell ref="I3:I4"/>
    <mergeCell ref="A2:A4"/>
    <mergeCell ref="G3:G4"/>
    <mergeCell ref="B2:I2"/>
    <mergeCell ref="B3:B4"/>
    <mergeCell ref="F3:F4"/>
    <mergeCell ref="H3:H4"/>
    <mergeCell ref="C3:C4"/>
    <mergeCell ref="D3:D4"/>
    <mergeCell ref="E3:E4"/>
    <mergeCell ref="A14:A16"/>
    <mergeCell ref="F25:H26"/>
    <mergeCell ref="L25:N26"/>
    <mergeCell ref="I25:K26"/>
    <mergeCell ref="H14:J15"/>
    <mergeCell ref="A25:A27"/>
    <mergeCell ref="B25:E26"/>
    <mergeCell ref="B15:D15"/>
    <mergeCell ref="E15:G15"/>
    <mergeCell ref="B14:G14"/>
  </mergeCells>
  <printOptions/>
  <pageMargins left="0.7874015748031497" right="0.7874015748031497" top="0.984251968503937" bottom="0.7874015748031497" header="0.1968503937007874" footer="0.1968503937007874"/>
  <pageSetup horizontalDpi="600" verticalDpi="600" orientation="portrait" paperSize="9" r:id="rId1"/>
  <headerFooter alignWithMargins="0">
    <oddFooter>&amp;C－&amp;P－</oddFooter>
  </headerFooter>
  <ignoredErrors>
    <ignoredError sqref="F32 I32 L32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2"/>
  </sheetPr>
  <dimension ref="A1:AG52"/>
  <sheetViews>
    <sheetView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8" customHeight="1"/>
  <cols>
    <col min="1" max="1" width="9.625" style="472" customWidth="1"/>
    <col min="2" max="33" width="4.75390625" style="472" customWidth="1"/>
    <col min="34" max="35" width="5.125" style="472" customWidth="1"/>
    <col min="36" max="16384" width="9.00390625" style="472" customWidth="1"/>
  </cols>
  <sheetData>
    <row r="1" spans="1:20" ht="18" customHeight="1">
      <c r="A1" s="536" t="s">
        <v>664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</row>
    <row r="3" s="500" customFormat="1" ht="18" customHeight="1">
      <c r="A3" s="500" t="s">
        <v>407</v>
      </c>
    </row>
    <row r="5" spans="1:30" ht="18" customHeight="1">
      <c r="A5" s="472" t="s">
        <v>322</v>
      </c>
      <c r="AD5" s="398" t="s">
        <v>240</v>
      </c>
    </row>
    <row r="6" spans="1:30" ht="18" customHeight="1">
      <c r="A6" s="815" t="s">
        <v>590</v>
      </c>
      <c r="B6" s="906" t="s">
        <v>500</v>
      </c>
      <c r="C6" s="900" t="s">
        <v>854</v>
      </c>
      <c r="D6" s="947"/>
      <c r="E6" s="947"/>
      <c r="F6" s="947"/>
      <c r="G6" s="947"/>
      <c r="H6" s="947"/>
      <c r="I6" s="947"/>
      <c r="J6" s="947"/>
      <c r="K6" s="947"/>
      <c r="L6" s="947"/>
      <c r="M6" s="947"/>
      <c r="N6" s="948"/>
      <c r="O6" s="918" t="s">
        <v>323</v>
      </c>
      <c r="P6" s="919"/>
      <c r="Q6" s="920"/>
      <c r="R6" s="918" t="s">
        <v>597</v>
      </c>
      <c r="S6" s="955"/>
      <c r="T6" s="956"/>
      <c r="U6" s="941" t="s">
        <v>423</v>
      </c>
      <c r="V6" s="942"/>
      <c r="W6" s="942"/>
      <c r="X6" s="942"/>
      <c r="Y6" s="942"/>
      <c r="Z6" s="942"/>
      <c r="AA6" s="942"/>
      <c r="AB6" s="943"/>
      <c r="AC6" s="911" t="s">
        <v>590</v>
      </c>
      <c r="AD6" s="961"/>
    </row>
    <row r="7" spans="1:30" ht="18" customHeight="1">
      <c r="A7" s="816"/>
      <c r="B7" s="906"/>
      <c r="C7" s="815" t="s">
        <v>36</v>
      </c>
      <c r="D7" s="930" t="s">
        <v>123</v>
      </c>
      <c r="E7" s="949" t="s">
        <v>124</v>
      </c>
      <c r="F7" s="902" t="s">
        <v>324</v>
      </c>
      <c r="G7" s="906"/>
      <c r="H7" s="906"/>
      <c r="I7" s="906" t="s">
        <v>325</v>
      </c>
      <c r="J7" s="906"/>
      <c r="K7" s="906"/>
      <c r="L7" s="906" t="s">
        <v>326</v>
      </c>
      <c r="M7" s="906"/>
      <c r="N7" s="900"/>
      <c r="O7" s="924"/>
      <c r="P7" s="925"/>
      <c r="Q7" s="926"/>
      <c r="R7" s="957"/>
      <c r="S7" s="958"/>
      <c r="T7" s="959"/>
      <c r="U7" s="900" t="s">
        <v>327</v>
      </c>
      <c r="V7" s="939"/>
      <c r="W7" s="940"/>
      <c r="X7" s="930" t="s">
        <v>484</v>
      </c>
      <c r="Y7" s="933" t="s">
        <v>867</v>
      </c>
      <c r="Z7" s="935" t="s">
        <v>506</v>
      </c>
      <c r="AA7" s="937" t="s">
        <v>456</v>
      </c>
      <c r="AB7" s="944" t="s">
        <v>401</v>
      </c>
      <c r="AC7" s="962"/>
      <c r="AD7" s="963"/>
    </row>
    <row r="8" spans="1:30" ht="18" customHeight="1">
      <c r="A8" s="817"/>
      <c r="B8" s="906"/>
      <c r="C8" s="817"/>
      <c r="D8" s="932"/>
      <c r="E8" s="950"/>
      <c r="F8" s="395" t="s">
        <v>522</v>
      </c>
      <c r="G8" s="386" t="s">
        <v>123</v>
      </c>
      <c r="H8" s="396" t="s">
        <v>124</v>
      </c>
      <c r="I8" s="394" t="s">
        <v>522</v>
      </c>
      <c r="J8" s="386" t="s">
        <v>805</v>
      </c>
      <c r="K8" s="387" t="s">
        <v>806</v>
      </c>
      <c r="L8" s="395" t="s">
        <v>522</v>
      </c>
      <c r="M8" s="386" t="s">
        <v>805</v>
      </c>
      <c r="N8" s="387" t="s">
        <v>806</v>
      </c>
      <c r="O8" s="395" t="s">
        <v>804</v>
      </c>
      <c r="P8" s="386" t="s">
        <v>805</v>
      </c>
      <c r="Q8" s="387" t="s">
        <v>806</v>
      </c>
      <c r="R8" s="385" t="s">
        <v>804</v>
      </c>
      <c r="S8" s="386" t="s">
        <v>805</v>
      </c>
      <c r="T8" s="387" t="s">
        <v>806</v>
      </c>
      <c r="U8" s="385" t="s">
        <v>804</v>
      </c>
      <c r="V8" s="386" t="s">
        <v>805</v>
      </c>
      <c r="W8" s="387" t="s">
        <v>806</v>
      </c>
      <c r="X8" s="931"/>
      <c r="Y8" s="934"/>
      <c r="Z8" s="936"/>
      <c r="AA8" s="938"/>
      <c r="AB8" s="946"/>
      <c r="AC8" s="964"/>
      <c r="AD8" s="965"/>
    </row>
    <row r="9" spans="1:30" ht="18" customHeight="1">
      <c r="A9" s="501" t="s">
        <v>27</v>
      </c>
      <c r="B9" s="380">
        <v>4</v>
      </c>
      <c r="C9" s="380">
        <f>SUM(D9:E9)</f>
        <v>9</v>
      </c>
      <c r="D9" s="381">
        <f aca="true" t="shared" si="0" ref="D9:E13">SUM(G9,J9,M9)</f>
        <v>4</v>
      </c>
      <c r="E9" s="476">
        <f t="shared" si="0"/>
        <v>5</v>
      </c>
      <c r="F9" s="380">
        <f>SUM(G9:H9)</f>
        <v>3</v>
      </c>
      <c r="G9" s="381">
        <v>1</v>
      </c>
      <c r="H9" s="476">
        <v>2</v>
      </c>
      <c r="I9" s="380">
        <f>SUM(J9:K9)</f>
        <v>4</v>
      </c>
      <c r="J9" s="381">
        <v>2</v>
      </c>
      <c r="K9" s="476">
        <v>2</v>
      </c>
      <c r="L9" s="380">
        <f>SUM(M9:N9)</f>
        <v>2</v>
      </c>
      <c r="M9" s="381">
        <v>1</v>
      </c>
      <c r="N9" s="476">
        <v>1</v>
      </c>
      <c r="O9" s="380">
        <f>SUM(P9:Q9)</f>
        <v>16</v>
      </c>
      <c r="P9" s="381">
        <v>8</v>
      </c>
      <c r="Q9" s="476">
        <v>8</v>
      </c>
      <c r="R9" s="380">
        <f>SUM(S9:T9)</f>
        <v>6</v>
      </c>
      <c r="S9" s="381">
        <v>5</v>
      </c>
      <c r="T9" s="382">
        <v>1</v>
      </c>
      <c r="U9" s="380">
        <f>SUM(X9:AB9)</f>
        <v>0</v>
      </c>
      <c r="V9" s="482">
        <v>0</v>
      </c>
      <c r="W9" s="483">
        <v>0</v>
      </c>
      <c r="X9" s="482">
        <v>0</v>
      </c>
      <c r="Y9" s="502">
        <v>0</v>
      </c>
      <c r="Z9" s="502">
        <v>0</v>
      </c>
      <c r="AA9" s="503">
        <v>0</v>
      </c>
      <c r="AB9" s="483">
        <v>0</v>
      </c>
      <c r="AC9" s="966" t="s">
        <v>27</v>
      </c>
      <c r="AD9" s="967"/>
    </row>
    <row r="10" spans="1:30" ht="18" customHeight="1">
      <c r="A10" s="504">
        <v>20</v>
      </c>
      <c r="B10" s="380">
        <v>4</v>
      </c>
      <c r="C10" s="380">
        <f>SUM(D10:E10)</f>
        <v>9</v>
      </c>
      <c r="D10" s="381">
        <f t="shared" si="0"/>
        <v>4</v>
      </c>
      <c r="E10" s="476">
        <f t="shared" si="0"/>
        <v>5</v>
      </c>
      <c r="F10" s="380">
        <f>SUM(G10:H10)</f>
        <v>3</v>
      </c>
      <c r="G10" s="381">
        <v>1</v>
      </c>
      <c r="H10" s="476">
        <v>2</v>
      </c>
      <c r="I10" s="380">
        <f>SUM(J10:K10)</f>
        <v>3</v>
      </c>
      <c r="J10" s="381">
        <v>1</v>
      </c>
      <c r="K10" s="476">
        <v>2</v>
      </c>
      <c r="L10" s="380">
        <f>SUM(M10:N10)</f>
        <v>3</v>
      </c>
      <c r="M10" s="381">
        <v>2</v>
      </c>
      <c r="N10" s="476">
        <v>1</v>
      </c>
      <c r="O10" s="380">
        <f>SUM(P10:Q10)</f>
        <v>16</v>
      </c>
      <c r="P10" s="381">
        <v>6</v>
      </c>
      <c r="Q10" s="476">
        <v>10</v>
      </c>
      <c r="R10" s="380">
        <f>SUM(S10:T10)</f>
        <v>6</v>
      </c>
      <c r="S10" s="381">
        <v>5</v>
      </c>
      <c r="T10" s="382">
        <v>1</v>
      </c>
      <c r="U10" s="380">
        <f>SUM(X10:AB10)</f>
        <v>0</v>
      </c>
      <c r="V10" s="482">
        <v>0</v>
      </c>
      <c r="W10" s="483">
        <v>0</v>
      </c>
      <c r="X10" s="482">
        <v>0</v>
      </c>
      <c r="Y10" s="502">
        <v>0</v>
      </c>
      <c r="Z10" s="502">
        <v>0</v>
      </c>
      <c r="AA10" s="503">
        <v>0</v>
      </c>
      <c r="AB10" s="483">
        <v>0</v>
      </c>
      <c r="AC10" s="951">
        <v>20</v>
      </c>
      <c r="AD10" s="952"/>
    </row>
    <row r="11" spans="1:30" s="383" customFormat="1" ht="18" customHeight="1">
      <c r="A11" s="504">
        <v>21</v>
      </c>
      <c r="B11" s="380">
        <v>3</v>
      </c>
      <c r="C11" s="380">
        <f>SUM(D11:E11)</f>
        <v>6</v>
      </c>
      <c r="D11" s="381">
        <f t="shared" si="0"/>
        <v>3</v>
      </c>
      <c r="E11" s="476">
        <f t="shared" si="0"/>
        <v>3</v>
      </c>
      <c r="F11" s="380">
        <f>SUM(G11:H11)</f>
        <v>0</v>
      </c>
      <c r="G11" s="381">
        <v>0</v>
      </c>
      <c r="H11" s="476">
        <v>0</v>
      </c>
      <c r="I11" s="380">
        <f>SUM(J11:K11)</f>
        <v>2</v>
      </c>
      <c r="J11" s="381">
        <v>2</v>
      </c>
      <c r="K11" s="476">
        <v>0</v>
      </c>
      <c r="L11" s="380">
        <f>SUM(M11:N11)</f>
        <v>4</v>
      </c>
      <c r="M11" s="381">
        <v>1</v>
      </c>
      <c r="N11" s="476">
        <v>3</v>
      </c>
      <c r="O11" s="380">
        <f>SUM(P11:Q11)</f>
        <v>14</v>
      </c>
      <c r="P11" s="381">
        <v>5</v>
      </c>
      <c r="Q11" s="476">
        <v>9</v>
      </c>
      <c r="R11" s="380">
        <f>SUM(S11:T11)</f>
        <v>5</v>
      </c>
      <c r="S11" s="381">
        <v>4</v>
      </c>
      <c r="T11" s="382">
        <v>1</v>
      </c>
      <c r="U11" s="380">
        <f>SUM(X11:AB11)</f>
        <v>1</v>
      </c>
      <c r="V11" s="482">
        <v>1</v>
      </c>
      <c r="W11" s="483">
        <v>0</v>
      </c>
      <c r="X11" s="482">
        <v>1</v>
      </c>
      <c r="Y11" s="502">
        <v>0</v>
      </c>
      <c r="Z11" s="502">
        <v>0</v>
      </c>
      <c r="AA11" s="503">
        <v>0</v>
      </c>
      <c r="AB11" s="483">
        <v>0</v>
      </c>
      <c r="AC11" s="951">
        <v>21</v>
      </c>
      <c r="AD11" s="952"/>
    </row>
    <row r="12" spans="1:30" s="383" customFormat="1" ht="18" customHeight="1">
      <c r="A12" s="504">
        <v>22</v>
      </c>
      <c r="B12" s="380">
        <v>4</v>
      </c>
      <c r="C12" s="380">
        <f>SUM(D12:E12)</f>
        <v>6</v>
      </c>
      <c r="D12" s="381">
        <f t="shared" si="0"/>
        <v>4</v>
      </c>
      <c r="E12" s="476">
        <f t="shared" si="0"/>
        <v>2</v>
      </c>
      <c r="F12" s="380">
        <f>SUM(G12:H12)</f>
        <v>1</v>
      </c>
      <c r="G12" s="381">
        <v>1</v>
      </c>
      <c r="H12" s="476">
        <v>0</v>
      </c>
      <c r="I12" s="380">
        <f>SUM(J12:K12)</f>
        <v>2</v>
      </c>
      <c r="J12" s="381">
        <v>2</v>
      </c>
      <c r="K12" s="476">
        <v>0</v>
      </c>
      <c r="L12" s="380">
        <f>SUM(M12:N12)</f>
        <v>3</v>
      </c>
      <c r="M12" s="381">
        <v>1</v>
      </c>
      <c r="N12" s="476">
        <v>2</v>
      </c>
      <c r="O12" s="380">
        <f>SUM(P12:Q12)</f>
        <v>14</v>
      </c>
      <c r="P12" s="381">
        <v>6</v>
      </c>
      <c r="Q12" s="476">
        <v>8</v>
      </c>
      <c r="R12" s="380">
        <f>SUM(S12:T12)</f>
        <v>6</v>
      </c>
      <c r="S12" s="381">
        <v>5</v>
      </c>
      <c r="T12" s="382">
        <v>1</v>
      </c>
      <c r="U12" s="380">
        <f>SUM(X12:AB12)</f>
        <v>1</v>
      </c>
      <c r="V12" s="482">
        <v>1</v>
      </c>
      <c r="W12" s="483">
        <v>0</v>
      </c>
      <c r="X12" s="482">
        <v>1</v>
      </c>
      <c r="Y12" s="502">
        <v>0</v>
      </c>
      <c r="Z12" s="502">
        <v>0</v>
      </c>
      <c r="AA12" s="503">
        <v>0</v>
      </c>
      <c r="AB12" s="483">
        <v>0</v>
      </c>
      <c r="AC12" s="951">
        <v>22</v>
      </c>
      <c r="AD12" s="952"/>
    </row>
    <row r="13" spans="1:30" s="481" customFormat="1" ht="18" customHeight="1">
      <c r="A13" s="505">
        <v>23</v>
      </c>
      <c r="B13" s="389">
        <v>5</v>
      </c>
      <c r="C13" s="389">
        <f>SUM(D13:E13)</f>
        <v>7</v>
      </c>
      <c r="D13" s="390">
        <f t="shared" si="0"/>
        <v>4</v>
      </c>
      <c r="E13" s="478">
        <f t="shared" si="0"/>
        <v>3</v>
      </c>
      <c r="F13" s="389">
        <f>SUM(G13:H13)</f>
        <v>3</v>
      </c>
      <c r="G13" s="390">
        <v>2</v>
      </c>
      <c r="H13" s="478">
        <v>1</v>
      </c>
      <c r="I13" s="389">
        <f>SUM(J13:K13)</f>
        <v>1</v>
      </c>
      <c r="J13" s="390">
        <v>1</v>
      </c>
      <c r="K13" s="478">
        <v>0</v>
      </c>
      <c r="L13" s="389">
        <f>SUM(M13:N13)</f>
        <v>3</v>
      </c>
      <c r="M13" s="390">
        <v>1</v>
      </c>
      <c r="N13" s="478">
        <v>2</v>
      </c>
      <c r="O13" s="389">
        <f>SUM(P13:Q13)</f>
        <v>15</v>
      </c>
      <c r="P13" s="390">
        <v>6</v>
      </c>
      <c r="Q13" s="478">
        <v>9</v>
      </c>
      <c r="R13" s="509">
        <f>SUM(S13:T13)</f>
        <v>6</v>
      </c>
      <c r="S13" s="390">
        <v>4</v>
      </c>
      <c r="T13" s="391">
        <v>2</v>
      </c>
      <c r="U13" s="389">
        <f>SUM(X13:AB13)</f>
        <v>2</v>
      </c>
      <c r="V13" s="488">
        <v>0</v>
      </c>
      <c r="W13" s="489">
        <v>2</v>
      </c>
      <c r="X13" s="488">
        <v>2</v>
      </c>
      <c r="Y13" s="506">
        <v>0</v>
      </c>
      <c r="Z13" s="506">
        <v>0</v>
      </c>
      <c r="AA13" s="507">
        <v>0</v>
      </c>
      <c r="AB13" s="489">
        <v>0</v>
      </c>
      <c r="AC13" s="953">
        <v>23</v>
      </c>
      <c r="AD13" s="954"/>
    </row>
    <row r="14" spans="1:31" ht="18" customHeight="1">
      <c r="A14" s="474"/>
      <c r="B14" s="383"/>
      <c r="C14" s="383"/>
      <c r="D14" s="383"/>
      <c r="E14" s="383"/>
      <c r="F14" s="383"/>
      <c r="G14" s="383"/>
      <c r="H14" s="383"/>
      <c r="I14" s="383"/>
      <c r="J14" s="383"/>
      <c r="K14" s="383"/>
      <c r="L14" s="383"/>
      <c r="M14" s="383"/>
      <c r="N14" s="383"/>
      <c r="O14" s="383"/>
      <c r="P14" s="383"/>
      <c r="Q14" s="383"/>
      <c r="R14" s="383"/>
      <c r="S14" s="383"/>
      <c r="T14" s="383"/>
      <c r="U14" s="383"/>
      <c r="V14" s="383"/>
      <c r="W14" s="383"/>
      <c r="X14" s="383"/>
      <c r="Y14" s="383"/>
      <c r="Z14" s="383"/>
      <c r="AA14" s="383"/>
      <c r="AB14" s="383"/>
      <c r="AC14" s="383"/>
      <c r="AD14" s="474"/>
      <c r="AE14" s="474"/>
    </row>
    <row r="15" spans="1:30" ht="18" customHeight="1">
      <c r="A15" s="474"/>
      <c r="B15" s="383"/>
      <c r="C15" s="383"/>
      <c r="D15" s="383"/>
      <c r="E15" s="383"/>
      <c r="F15" s="383"/>
      <c r="G15" s="383"/>
      <c r="H15" s="383"/>
      <c r="I15" s="383"/>
      <c r="J15" s="383"/>
      <c r="K15" s="383"/>
      <c r="L15" s="383"/>
      <c r="M15" s="383"/>
      <c r="N15" s="383"/>
      <c r="O15" s="383"/>
      <c r="P15" s="383"/>
      <c r="Q15" s="383"/>
      <c r="R15" s="383"/>
      <c r="S15" s="383"/>
      <c r="T15" s="383"/>
      <c r="U15" s="383"/>
      <c r="V15" s="383"/>
      <c r="W15" s="383"/>
      <c r="X15" s="383"/>
      <c r="Y15" s="383"/>
      <c r="Z15" s="383"/>
      <c r="AA15" s="383"/>
      <c r="AB15" s="383"/>
      <c r="AC15" s="474"/>
      <c r="AD15" s="474"/>
    </row>
    <row r="16" spans="1:33" ht="18" customHeight="1">
      <c r="A16" s="472" t="s">
        <v>807</v>
      </c>
      <c r="AG16" s="398" t="s">
        <v>240</v>
      </c>
    </row>
    <row r="17" spans="1:33" ht="18" customHeight="1">
      <c r="A17" s="815" t="s">
        <v>590</v>
      </c>
      <c r="B17" s="906" t="s">
        <v>500</v>
      </c>
      <c r="C17" s="900" t="s">
        <v>853</v>
      </c>
      <c r="D17" s="947"/>
      <c r="E17" s="947"/>
      <c r="F17" s="947"/>
      <c r="G17" s="947"/>
      <c r="H17" s="947"/>
      <c r="I17" s="947"/>
      <c r="J17" s="947"/>
      <c r="K17" s="947"/>
      <c r="L17" s="947"/>
      <c r="M17" s="947"/>
      <c r="N17" s="947"/>
      <c r="O17" s="947"/>
      <c r="P17" s="947"/>
      <c r="Q17" s="948"/>
      <c r="R17" s="918" t="s">
        <v>599</v>
      </c>
      <c r="S17" s="955"/>
      <c r="T17" s="956"/>
      <c r="U17" s="918" t="s">
        <v>598</v>
      </c>
      <c r="V17" s="919"/>
      <c r="W17" s="920"/>
      <c r="X17" s="941" t="s">
        <v>423</v>
      </c>
      <c r="Y17" s="942"/>
      <c r="Z17" s="942"/>
      <c r="AA17" s="942"/>
      <c r="AB17" s="942"/>
      <c r="AC17" s="942"/>
      <c r="AD17" s="942"/>
      <c r="AE17" s="943"/>
      <c r="AF17" s="911" t="s">
        <v>590</v>
      </c>
      <c r="AG17" s="961"/>
    </row>
    <row r="18" spans="1:33" ht="18" customHeight="1">
      <c r="A18" s="816"/>
      <c r="B18" s="906"/>
      <c r="C18" s="815" t="s">
        <v>36</v>
      </c>
      <c r="D18" s="930" t="s">
        <v>123</v>
      </c>
      <c r="E18" s="949" t="s">
        <v>124</v>
      </c>
      <c r="F18" s="902" t="s">
        <v>328</v>
      </c>
      <c r="G18" s="906"/>
      <c r="H18" s="906"/>
      <c r="I18" s="906" t="s">
        <v>329</v>
      </c>
      <c r="J18" s="906"/>
      <c r="K18" s="906"/>
      <c r="L18" s="906" t="s">
        <v>330</v>
      </c>
      <c r="M18" s="906"/>
      <c r="N18" s="900"/>
      <c r="O18" s="906" t="s">
        <v>331</v>
      </c>
      <c r="P18" s="906"/>
      <c r="Q18" s="906"/>
      <c r="R18" s="957"/>
      <c r="S18" s="960"/>
      <c r="T18" s="959"/>
      <c r="U18" s="924"/>
      <c r="V18" s="925"/>
      <c r="W18" s="926"/>
      <c r="X18" s="900" t="s">
        <v>327</v>
      </c>
      <c r="Y18" s="939"/>
      <c r="Z18" s="940"/>
      <c r="AA18" s="930" t="s">
        <v>484</v>
      </c>
      <c r="AB18" s="933" t="s">
        <v>868</v>
      </c>
      <c r="AC18" s="935" t="s">
        <v>506</v>
      </c>
      <c r="AD18" s="937" t="s">
        <v>456</v>
      </c>
      <c r="AE18" s="944" t="s">
        <v>401</v>
      </c>
      <c r="AF18" s="962"/>
      <c r="AG18" s="963"/>
    </row>
    <row r="19" spans="1:33" ht="18" customHeight="1">
      <c r="A19" s="817"/>
      <c r="B19" s="906"/>
      <c r="C19" s="817"/>
      <c r="D19" s="932"/>
      <c r="E19" s="950"/>
      <c r="F19" s="395" t="s">
        <v>522</v>
      </c>
      <c r="G19" s="386" t="s">
        <v>123</v>
      </c>
      <c r="H19" s="387" t="s">
        <v>124</v>
      </c>
      <c r="I19" s="395" t="s">
        <v>522</v>
      </c>
      <c r="J19" s="386" t="s">
        <v>805</v>
      </c>
      <c r="K19" s="387" t="s">
        <v>806</v>
      </c>
      <c r="L19" s="395" t="s">
        <v>522</v>
      </c>
      <c r="M19" s="386" t="s">
        <v>805</v>
      </c>
      <c r="N19" s="387" t="s">
        <v>806</v>
      </c>
      <c r="O19" s="395" t="s">
        <v>522</v>
      </c>
      <c r="P19" s="386" t="s">
        <v>805</v>
      </c>
      <c r="Q19" s="387" t="s">
        <v>806</v>
      </c>
      <c r="R19" s="385" t="s">
        <v>804</v>
      </c>
      <c r="S19" s="386" t="s">
        <v>805</v>
      </c>
      <c r="T19" s="387" t="s">
        <v>806</v>
      </c>
      <c r="U19" s="385" t="s">
        <v>804</v>
      </c>
      <c r="V19" s="386" t="s">
        <v>805</v>
      </c>
      <c r="W19" s="387" t="s">
        <v>806</v>
      </c>
      <c r="X19" s="394" t="s">
        <v>804</v>
      </c>
      <c r="Y19" s="386" t="s">
        <v>805</v>
      </c>
      <c r="Z19" s="387" t="s">
        <v>806</v>
      </c>
      <c r="AA19" s="932"/>
      <c r="AB19" s="934"/>
      <c r="AC19" s="968"/>
      <c r="AD19" s="938"/>
      <c r="AE19" s="945"/>
      <c r="AF19" s="964"/>
      <c r="AG19" s="965"/>
    </row>
    <row r="20" spans="1:33" ht="18" customHeight="1">
      <c r="A20" s="501" t="s">
        <v>27</v>
      </c>
      <c r="B20" s="380">
        <v>34</v>
      </c>
      <c r="C20" s="508">
        <f>SUM(D20:E20)</f>
        <v>121</v>
      </c>
      <c r="D20" s="482">
        <f aca="true" t="shared" si="1" ref="D20:E24">SUM(G20,J20,M20,P20)</f>
        <v>89</v>
      </c>
      <c r="E20" s="485">
        <f t="shared" si="1"/>
        <v>32</v>
      </c>
      <c r="F20" s="508">
        <f>SUM(G20:H20)</f>
        <v>0</v>
      </c>
      <c r="G20" s="482">
        <v>0</v>
      </c>
      <c r="H20" s="485">
        <v>0</v>
      </c>
      <c r="I20" s="508">
        <f>SUM(J20:K20)</f>
        <v>59</v>
      </c>
      <c r="J20" s="482">
        <v>45</v>
      </c>
      <c r="K20" s="485">
        <v>14</v>
      </c>
      <c r="L20" s="508">
        <f>SUM(M20:N20)</f>
        <v>33</v>
      </c>
      <c r="M20" s="482">
        <v>26</v>
      </c>
      <c r="N20" s="485">
        <v>7</v>
      </c>
      <c r="O20" s="508">
        <f>SUM(P20:Q20)</f>
        <v>29</v>
      </c>
      <c r="P20" s="482">
        <v>18</v>
      </c>
      <c r="Q20" s="484">
        <v>11</v>
      </c>
      <c r="R20" s="508">
        <f>SUM(S20:T20)</f>
        <v>75</v>
      </c>
      <c r="S20" s="482">
        <v>40</v>
      </c>
      <c r="T20" s="484">
        <v>35</v>
      </c>
      <c r="U20" s="508">
        <f>SUM(V20:W20)</f>
        <v>27</v>
      </c>
      <c r="V20" s="482">
        <v>13</v>
      </c>
      <c r="W20" s="485">
        <v>14</v>
      </c>
      <c r="X20" s="508">
        <f>SUM(AA20:AE20)</f>
        <v>16</v>
      </c>
      <c r="Y20" s="482">
        <v>13</v>
      </c>
      <c r="Z20" s="484">
        <v>3</v>
      </c>
      <c r="AA20" s="482">
        <v>14</v>
      </c>
      <c r="AB20" s="388">
        <v>0</v>
      </c>
      <c r="AC20" s="388">
        <v>0</v>
      </c>
      <c r="AD20" s="388">
        <v>2</v>
      </c>
      <c r="AE20" s="382">
        <v>0</v>
      </c>
      <c r="AF20" s="966" t="s">
        <v>27</v>
      </c>
      <c r="AG20" s="967"/>
    </row>
    <row r="21" spans="1:33" ht="18" customHeight="1">
      <c r="A21" s="504">
        <v>20</v>
      </c>
      <c r="B21" s="380">
        <v>34</v>
      </c>
      <c r="C21" s="508">
        <f>SUM(D21:E21)</f>
        <v>117</v>
      </c>
      <c r="D21" s="482">
        <f t="shared" si="1"/>
        <v>89</v>
      </c>
      <c r="E21" s="485">
        <f t="shared" si="1"/>
        <v>28</v>
      </c>
      <c r="F21" s="508">
        <f>SUM(G21:H21)</f>
        <v>0</v>
      </c>
      <c r="G21" s="482">
        <v>0</v>
      </c>
      <c r="H21" s="485">
        <v>0</v>
      </c>
      <c r="I21" s="508">
        <f>SUM(J21:K21)</f>
        <v>53</v>
      </c>
      <c r="J21" s="482">
        <v>41</v>
      </c>
      <c r="K21" s="485">
        <v>12</v>
      </c>
      <c r="L21" s="508">
        <f>SUM(M21:N21)</f>
        <v>41</v>
      </c>
      <c r="M21" s="482">
        <v>31</v>
      </c>
      <c r="N21" s="485">
        <v>10</v>
      </c>
      <c r="O21" s="508">
        <f>SUM(P21:Q21)</f>
        <v>23</v>
      </c>
      <c r="P21" s="482">
        <v>17</v>
      </c>
      <c r="Q21" s="484">
        <v>6</v>
      </c>
      <c r="R21" s="508">
        <f>SUM(S21:T21)</f>
        <v>76</v>
      </c>
      <c r="S21" s="482">
        <v>41</v>
      </c>
      <c r="T21" s="484">
        <v>35</v>
      </c>
      <c r="U21" s="508">
        <f>SUM(V21:W21)</f>
        <v>29</v>
      </c>
      <c r="V21" s="482">
        <v>13</v>
      </c>
      <c r="W21" s="485">
        <v>16</v>
      </c>
      <c r="X21" s="508">
        <f>SUM(AA21:AE21)</f>
        <v>9</v>
      </c>
      <c r="Y21" s="482">
        <v>5</v>
      </c>
      <c r="Z21" s="484">
        <v>4</v>
      </c>
      <c r="AA21" s="482">
        <v>9</v>
      </c>
      <c r="AB21" s="388">
        <v>0</v>
      </c>
      <c r="AC21" s="388">
        <v>0</v>
      </c>
      <c r="AD21" s="388">
        <v>0</v>
      </c>
      <c r="AE21" s="382">
        <v>0</v>
      </c>
      <c r="AF21" s="951">
        <v>20</v>
      </c>
      <c r="AG21" s="952"/>
    </row>
    <row r="22" spans="1:33" s="383" customFormat="1" ht="18" customHeight="1">
      <c r="A22" s="504">
        <v>21</v>
      </c>
      <c r="B22" s="380">
        <v>35</v>
      </c>
      <c r="C22" s="508">
        <f>SUM(D22:E22)</f>
        <v>121</v>
      </c>
      <c r="D22" s="482">
        <f t="shared" si="1"/>
        <v>94</v>
      </c>
      <c r="E22" s="485">
        <f t="shared" si="1"/>
        <v>27</v>
      </c>
      <c r="F22" s="508">
        <f>SUM(G22:H22)</f>
        <v>0</v>
      </c>
      <c r="G22" s="482">
        <v>0</v>
      </c>
      <c r="H22" s="485">
        <v>0</v>
      </c>
      <c r="I22" s="508">
        <f>SUM(J22:K22)</f>
        <v>45</v>
      </c>
      <c r="J22" s="482">
        <v>38</v>
      </c>
      <c r="K22" s="485">
        <v>7</v>
      </c>
      <c r="L22" s="508">
        <f>SUM(M22:N22)</f>
        <v>46</v>
      </c>
      <c r="M22" s="482">
        <v>33</v>
      </c>
      <c r="N22" s="485">
        <v>13</v>
      </c>
      <c r="O22" s="508">
        <f>SUM(P22:Q22)</f>
        <v>30</v>
      </c>
      <c r="P22" s="482">
        <v>23</v>
      </c>
      <c r="Q22" s="484">
        <v>7</v>
      </c>
      <c r="R22" s="508">
        <f>SUM(S22:T22)</f>
        <v>84</v>
      </c>
      <c r="S22" s="482">
        <v>38</v>
      </c>
      <c r="T22" s="484">
        <v>46</v>
      </c>
      <c r="U22" s="508">
        <f>SUM(V22:W22)</f>
        <v>28</v>
      </c>
      <c r="V22" s="482">
        <v>14</v>
      </c>
      <c r="W22" s="485">
        <v>14</v>
      </c>
      <c r="X22" s="508">
        <f>SUM(AA22:AE22)</f>
        <v>12</v>
      </c>
      <c r="Y22" s="482">
        <v>10</v>
      </c>
      <c r="Z22" s="484">
        <v>2</v>
      </c>
      <c r="AA22" s="482">
        <v>12</v>
      </c>
      <c r="AB22" s="388">
        <v>0</v>
      </c>
      <c r="AC22" s="388">
        <v>0</v>
      </c>
      <c r="AD22" s="388">
        <v>0</v>
      </c>
      <c r="AE22" s="382">
        <v>0</v>
      </c>
      <c r="AF22" s="951">
        <v>21</v>
      </c>
      <c r="AG22" s="952"/>
    </row>
    <row r="23" spans="1:33" s="383" customFormat="1" ht="18" customHeight="1">
      <c r="A23" s="504">
        <v>22</v>
      </c>
      <c r="B23" s="380">
        <v>34</v>
      </c>
      <c r="C23" s="508">
        <f>SUM(D23:E23)</f>
        <v>120</v>
      </c>
      <c r="D23" s="482">
        <f t="shared" si="1"/>
        <v>94</v>
      </c>
      <c r="E23" s="485">
        <f t="shared" si="1"/>
        <v>26</v>
      </c>
      <c r="F23" s="508">
        <f>SUM(G23:H23)</f>
        <v>0</v>
      </c>
      <c r="G23" s="482">
        <v>0</v>
      </c>
      <c r="H23" s="485">
        <v>0</v>
      </c>
      <c r="I23" s="508">
        <f>SUM(J23:K23)</f>
        <v>39</v>
      </c>
      <c r="J23" s="482">
        <v>31</v>
      </c>
      <c r="K23" s="485">
        <v>8</v>
      </c>
      <c r="L23" s="508">
        <f>SUM(M23:N23)</f>
        <v>49</v>
      </c>
      <c r="M23" s="482">
        <v>36</v>
      </c>
      <c r="N23" s="485">
        <v>13</v>
      </c>
      <c r="O23" s="508">
        <f>SUM(P23:Q23)</f>
        <v>32</v>
      </c>
      <c r="P23" s="482">
        <v>27</v>
      </c>
      <c r="Q23" s="484">
        <v>5</v>
      </c>
      <c r="R23" s="508">
        <f>SUM(S23:T23)</f>
        <v>83</v>
      </c>
      <c r="S23" s="482">
        <v>38</v>
      </c>
      <c r="T23" s="484">
        <v>45</v>
      </c>
      <c r="U23" s="508">
        <f>SUM(V23:W23)</f>
        <v>31</v>
      </c>
      <c r="V23" s="482">
        <v>18</v>
      </c>
      <c r="W23" s="485">
        <v>13</v>
      </c>
      <c r="X23" s="508">
        <f>SUM(AA23:AE23)</f>
        <v>10</v>
      </c>
      <c r="Y23" s="482">
        <v>6</v>
      </c>
      <c r="Z23" s="484">
        <v>4</v>
      </c>
      <c r="AA23" s="482">
        <v>10</v>
      </c>
      <c r="AB23" s="388">
        <v>0</v>
      </c>
      <c r="AC23" s="388">
        <v>0</v>
      </c>
      <c r="AD23" s="388">
        <v>0</v>
      </c>
      <c r="AE23" s="382">
        <v>0</v>
      </c>
      <c r="AF23" s="951">
        <v>22</v>
      </c>
      <c r="AG23" s="952"/>
    </row>
    <row r="24" spans="1:33" s="481" customFormat="1" ht="18" customHeight="1">
      <c r="A24" s="505">
        <v>23</v>
      </c>
      <c r="B24" s="389">
        <v>36</v>
      </c>
      <c r="C24" s="509">
        <f>SUM(D24:E24)</f>
        <v>139</v>
      </c>
      <c r="D24" s="488">
        <f t="shared" si="1"/>
        <v>102</v>
      </c>
      <c r="E24" s="510">
        <f t="shared" si="1"/>
        <v>37</v>
      </c>
      <c r="F24" s="509">
        <f>SUM(G24:H24)</f>
        <v>0</v>
      </c>
      <c r="G24" s="488">
        <v>0</v>
      </c>
      <c r="H24" s="510">
        <v>0</v>
      </c>
      <c r="I24" s="509">
        <f>SUM(J24:K24)</f>
        <v>53</v>
      </c>
      <c r="J24" s="488">
        <v>37</v>
      </c>
      <c r="K24" s="510">
        <v>16</v>
      </c>
      <c r="L24" s="509">
        <f>SUM(M24:N24)</f>
        <v>41</v>
      </c>
      <c r="M24" s="488">
        <v>32</v>
      </c>
      <c r="N24" s="510">
        <v>9</v>
      </c>
      <c r="O24" s="509">
        <f>SUM(P24:Q24)</f>
        <v>45</v>
      </c>
      <c r="P24" s="488">
        <v>33</v>
      </c>
      <c r="Q24" s="489">
        <v>12</v>
      </c>
      <c r="R24" s="389">
        <f>SUM(S24:T24)</f>
        <v>83</v>
      </c>
      <c r="S24" s="488">
        <v>37</v>
      </c>
      <c r="T24" s="487">
        <v>46</v>
      </c>
      <c r="U24" s="509">
        <f>SUM(V24:W24)</f>
        <v>31</v>
      </c>
      <c r="V24" s="488">
        <v>17</v>
      </c>
      <c r="W24" s="487">
        <v>14</v>
      </c>
      <c r="X24" s="509">
        <f>SUM(AA24:AE24)</f>
        <v>14</v>
      </c>
      <c r="Y24" s="488">
        <v>11</v>
      </c>
      <c r="Z24" s="487">
        <v>3</v>
      </c>
      <c r="AA24" s="488">
        <v>14</v>
      </c>
      <c r="AB24" s="392">
        <v>0</v>
      </c>
      <c r="AC24" s="392">
        <v>0</v>
      </c>
      <c r="AD24" s="392">
        <v>0</v>
      </c>
      <c r="AE24" s="391">
        <v>0</v>
      </c>
      <c r="AF24" s="953">
        <v>23</v>
      </c>
      <c r="AG24" s="954"/>
    </row>
    <row r="48" spans="11:21" ht="18" customHeight="1">
      <c r="K48" s="472">
        <v>36</v>
      </c>
      <c r="L48" s="472">
        <v>33</v>
      </c>
      <c r="N48" s="472">
        <v>32</v>
      </c>
      <c r="O48" s="472">
        <v>10</v>
      </c>
      <c r="Q48" s="472">
        <v>4</v>
      </c>
      <c r="R48" s="472">
        <v>24</v>
      </c>
      <c r="T48" s="472">
        <v>7</v>
      </c>
      <c r="U48" s="472">
        <v>4</v>
      </c>
    </row>
    <row r="52" spans="11:15" ht="18" customHeight="1">
      <c r="K52" s="472">
        <v>5</v>
      </c>
      <c r="L52" s="472">
        <v>0</v>
      </c>
      <c r="N52" s="472">
        <v>2</v>
      </c>
      <c r="O52" s="472">
        <v>0</v>
      </c>
    </row>
  </sheetData>
  <sheetProtection/>
  <mergeCells count="49">
    <mergeCell ref="U17:W18"/>
    <mergeCell ref="AB18:AB19"/>
    <mergeCell ref="AF24:AG24"/>
    <mergeCell ref="AC9:AD9"/>
    <mergeCell ref="AC18:AC19"/>
    <mergeCell ref="AF22:AG22"/>
    <mergeCell ref="AF21:AG21"/>
    <mergeCell ref="AF20:AG20"/>
    <mergeCell ref="AF17:AG19"/>
    <mergeCell ref="AC12:AD12"/>
    <mergeCell ref="AC10:AD10"/>
    <mergeCell ref="AF23:AG23"/>
    <mergeCell ref="B17:B19"/>
    <mergeCell ref="I18:K18"/>
    <mergeCell ref="L18:N18"/>
    <mergeCell ref="C17:Q17"/>
    <mergeCell ref="O18:Q18"/>
    <mergeCell ref="F18:H18"/>
    <mergeCell ref="C18:C19"/>
    <mergeCell ref="D18:D19"/>
    <mergeCell ref="E18:E19"/>
    <mergeCell ref="U7:W7"/>
    <mergeCell ref="AC11:AD11"/>
    <mergeCell ref="AD18:AD19"/>
    <mergeCell ref="AC13:AD13"/>
    <mergeCell ref="O6:Q7"/>
    <mergeCell ref="L7:N7"/>
    <mergeCell ref="R6:T7"/>
    <mergeCell ref="R17:T18"/>
    <mergeCell ref="AC6:AD8"/>
    <mergeCell ref="U6:AB6"/>
    <mergeCell ref="A6:A8"/>
    <mergeCell ref="B6:B8"/>
    <mergeCell ref="C6:N6"/>
    <mergeCell ref="I7:K7"/>
    <mergeCell ref="F7:H7"/>
    <mergeCell ref="C7:C8"/>
    <mergeCell ref="D7:D8"/>
    <mergeCell ref="E7:E8"/>
    <mergeCell ref="A17:A19"/>
    <mergeCell ref="X7:X8"/>
    <mergeCell ref="AA18:AA19"/>
    <mergeCell ref="Y7:Y8"/>
    <mergeCell ref="Z7:Z8"/>
    <mergeCell ref="AA7:AA8"/>
    <mergeCell ref="X18:Z18"/>
    <mergeCell ref="X17:AE17"/>
    <mergeCell ref="AE18:AE19"/>
    <mergeCell ref="AB7:AB8"/>
  </mergeCells>
  <printOptions/>
  <pageMargins left="0.7874015748031497" right="0.7874015748031497" top="0.7874015748031497" bottom="0.7874015748031497" header="0.1968503937007874" footer="0.1968503937007874"/>
  <pageSetup cellComments="asDisplayed" horizontalDpi="600" verticalDpi="600" orientation="portrait" paperSize="9" r:id="rId1"/>
  <headerFooter alignWithMargins="0">
    <oddFooter>&amp;C－&amp;P－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2"/>
  </sheetPr>
  <dimension ref="A1:IU35"/>
  <sheetViews>
    <sheetView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4.625" defaultRowHeight="17.25" customHeight="1"/>
  <cols>
    <col min="1" max="1" width="8.375" style="60" customWidth="1"/>
    <col min="2" max="16384" width="4.625" style="60" customWidth="1"/>
  </cols>
  <sheetData>
    <row r="1" spans="1:33" ht="18" customHeight="1">
      <c r="A1" s="537" t="s">
        <v>665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241"/>
      <c r="T1" s="345"/>
      <c r="U1" s="345"/>
      <c r="V1" s="345"/>
      <c r="W1" s="345"/>
      <c r="X1" s="345"/>
      <c r="Y1" s="345"/>
      <c r="Z1" s="345"/>
      <c r="AA1" s="345"/>
      <c r="AB1" s="345"/>
      <c r="AC1" s="345"/>
      <c r="AD1" s="345"/>
      <c r="AE1" s="345"/>
      <c r="AF1" s="345"/>
      <c r="AG1" s="345"/>
    </row>
    <row r="2" spans="1:19" ht="18" customHeight="1">
      <c r="A2" s="346"/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</row>
    <row r="3" ht="18" customHeight="1">
      <c r="A3" s="55" t="s">
        <v>332</v>
      </c>
    </row>
    <row r="4" ht="18" customHeight="1">
      <c r="A4" s="55"/>
    </row>
    <row r="5" spans="1:29" ht="18" customHeight="1">
      <c r="A5" s="60" t="s">
        <v>333</v>
      </c>
      <c r="AB5" s="70"/>
      <c r="AC5" s="70" t="s">
        <v>334</v>
      </c>
    </row>
    <row r="6" spans="1:36" ht="12" customHeight="1">
      <c r="A6" s="630" t="s">
        <v>590</v>
      </c>
      <c r="B6" s="974" t="s">
        <v>500</v>
      </c>
      <c r="C6" s="839" t="s">
        <v>820</v>
      </c>
      <c r="D6" s="840"/>
      <c r="E6" s="841"/>
      <c r="F6" s="993" t="s">
        <v>573</v>
      </c>
      <c r="G6" s="994"/>
      <c r="H6" s="994"/>
      <c r="I6" s="994"/>
      <c r="J6" s="994"/>
      <c r="K6" s="994"/>
      <c r="L6" s="994"/>
      <c r="M6" s="994"/>
      <c r="N6" s="994"/>
      <c r="O6" s="994"/>
      <c r="P6" s="994"/>
      <c r="Q6" s="994"/>
      <c r="R6" s="994"/>
      <c r="S6" s="994"/>
      <c r="T6" s="994"/>
      <c r="U6" s="994"/>
      <c r="V6" s="994"/>
      <c r="W6" s="994"/>
      <c r="X6" s="994"/>
      <c r="Y6" s="995"/>
      <c r="Z6" s="849" t="s">
        <v>823</v>
      </c>
      <c r="AA6" s="1000"/>
      <c r="AB6" s="1000"/>
      <c r="AC6" s="1000"/>
      <c r="AD6" s="1000"/>
      <c r="AE6" s="1000"/>
      <c r="AF6" s="1000"/>
      <c r="AG6" s="1000"/>
      <c r="AH6" s="1001"/>
      <c r="AI6" s="864" t="s">
        <v>335</v>
      </c>
      <c r="AJ6" s="747"/>
    </row>
    <row r="7" spans="1:36" ht="12" customHeight="1">
      <c r="A7" s="631"/>
      <c r="B7" s="975"/>
      <c r="C7" s="630" t="s">
        <v>336</v>
      </c>
      <c r="D7" s="844" t="s">
        <v>594</v>
      </c>
      <c r="E7" s="842" t="s">
        <v>406</v>
      </c>
      <c r="F7" s="993" t="s">
        <v>706</v>
      </c>
      <c r="G7" s="994"/>
      <c r="H7" s="994"/>
      <c r="I7" s="994"/>
      <c r="J7" s="994"/>
      <c r="K7" s="994"/>
      <c r="L7" s="994"/>
      <c r="M7" s="994"/>
      <c r="N7" s="994"/>
      <c r="O7" s="994"/>
      <c r="P7" s="994"/>
      <c r="Q7" s="994"/>
      <c r="R7" s="995"/>
      <c r="S7" s="996" t="s">
        <v>821</v>
      </c>
      <c r="T7" s="997"/>
      <c r="U7" s="997"/>
      <c r="V7" s="997"/>
      <c r="W7" s="997"/>
      <c r="X7" s="997"/>
      <c r="Y7" s="998"/>
      <c r="Z7" s="996" t="s">
        <v>706</v>
      </c>
      <c r="AA7" s="997"/>
      <c r="AB7" s="997"/>
      <c r="AC7" s="997"/>
      <c r="AD7" s="997"/>
      <c r="AE7" s="998"/>
      <c r="AF7" s="839" t="s">
        <v>824</v>
      </c>
      <c r="AG7" s="947"/>
      <c r="AH7" s="948"/>
      <c r="AI7" s="748"/>
      <c r="AJ7" s="750"/>
    </row>
    <row r="8" spans="1:36" ht="12" customHeight="1">
      <c r="A8" s="631"/>
      <c r="B8" s="975"/>
      <c r="C8" s="631"/>
      <c r="D8" s="999"/>
      <c r="E8" s="977"/>
      <c r="F8" s="864" t="s">
        <v>632</v>
      </c>
      <c r="G8" s="844" t="s">
        <v>488</v>
      </c>
      <c r="H8" s="842" t="s">
        <v>124</v>
      </c>
      <c r="I8" s="839" t="s">
        <v>584</v>
      </c>
      <c r="J8" s="841"/>
      <c r="K8" s="839" t="s">
        <v>112</v>
      </c>
      <c r="L8" s="841"/>
      <c r="M8" s="839" t="s">
        <v>113</v>
      </c>
      <c r="N8" s="841"/>
      <c r="O8" s="839" t="s">
        <v>114</v>
      </c>
      <c r="P8" s="841"/>
      <c r="Q8" s="839" t="s">
        <v>115</v>
      </c>
      <c r="R8" s="841"/>
      <c r="S8" s="864" t="s">
        <v>632</v>
      </c>
      <c r="T8" s="844" t="s">
        <v>488</v>
      </c>
      <c r="U8" s="842" t="s">
        <v>124</v>
      </c>
      <c r="V8" s="839" t="s">
        <v>584</v>
      </c>
      <c r="W8" s="841"/>
      <c r="X8" s="839" t="s">
        <v>112</v>
      </c>
      <c r="Y8" s="841"/>
      <c r="Z8" s="630" t="s">
        <v>632</v>
      </c>
      <c r="AA8" s="991" t="s">
        <v>337</v>
      </c>
      <c r="AB8" s="989" t="s">
        <v>338</v>
      </c>
      <c r="AC8" s="989" t="s">
        <v>339</v>
      </c>
      <c r="AD8" s="989" t="s">
        <v>340</v>
      </c>
      <c r="AE8" s="989" t="s">
        <v>341</v>
      </c>
      <c r="AF8" s="630" t="s">
        <v>632</v>
      </c>
      <c r="AG8" s="1002" t="s">
        <v>825</v>
      </c>
      <c r="AH8" s="982" t="s">
        <v>826</v>
      </c>
      <c r="AI8" s="748"/>
      <c r="AJ8" s="750"/>
    </row>
    <row r="9" spans="1:36" ht="18" customHeight="1">
      <c r="A9" s="632"/>
      <c r="B9" s="976"/>
      <c r="C9" s="632"/>
      <c r="D9" s="845"/>
      <c r="E9" s="843"/>
      <c r="F9" s="767"/>
      <c r="G9" s="845"/>
      <c r="H9" s="843"/>
      <c r="I9" s="84" t="s">
        <v>566</v>
      </c>
      <c r="J9" s="85" t="s">
        <v>567</v>
      </c>
      <c r="K9" s="84" t="s">
        <v>566</v>
      </c>
      <c r="L9" s="85" t="s">
        <v>567</v>
      </c>
      <c r="M9" s="84" t="s">
        <v>566</v>
      </c>
      <c r="N9" s="85" t="s">
        <v>567</v>
      </c>
      <c r="O9" s="84" t="s">
        <v>566</v>
      </c>
      <c r="P9" s="85" t="s">
        <v>567</v>
      </c>
      <c r="Q9" s="84" t="s">
        <v>566</v>
      </c>
      <c r="R9" s="85" t="s">
        <v>567</v>
      </c>
      <c r="S9" s="767"/>
      <c r="T9" s="845"/>
      <c r="U9" s="843"/>
      <c r="V9" s="82" t="s">
        <v>594</v>
      </c>
      <c r="W9" s="85" t="s">
        <v>623</v>
      </c>
      <c r="X9" s="84" t="s">
        <v>594</v>
      </c>
      <c r="Y9" s="83" t="s">
        <v>623</v>
      </c>
      <c r="Z9" s="632"/>
      <c r="AA9" s="992"/>
      <c r="AB9" s="990"/>
      <c r="AC9" s="990"/>
      <c r="AD9" s="990"/>
      <c r="AE9" s="990"/>
      <c r="AF9" s="632"/>
      <c r="AG9" s="1003"/>
      <c r="AH9" s="983"/>
      <c r="AI9" s="767"/>
      <c r="AJ9" s="769"/>
    </row>
    <row r="10" spans="1:36" ht="18" customHeight="1">
      <c r="A10" s="328" t="s">
        <v>27</v>
      </c>
      <c r="B10" s="65">
        <v>29</v>
      </c>
      <c r="C10" s="65">
        <f>SUM(D10:E10)</f>
        <v>1045</v>
      </c>
      <c r="D10" s="63">
        <f aca="true" t="shared" si="0" ref="D10:E14">SUM(G10,T10)</f>
        <v>910</v>
      </c>
      <c r="E10" s="64">
        <f t="shared" si="0"/>
        <v>135</v>
      </c>
      <c r="F10" s="65">
        <f>SUM(G10:H10)</f>
        <v>981</v>
      </c>
      <c r="G10" s="72">
        <f aca="true" t="shared" si="1" ref="G10:H14">SUM(I10,K10,M10,O10,Q10)</f>
        <v>851</v>
      </c>
      <c r="H10" s="64">
        <f t="shared" si="1"/>
        <v>130</v>
      </c>
      <c r="I10" s="63">
        <v>185</v>
      </c>
      <c r="J10" s="64">
        <v>25</v>
      </c>
      <c r="K10" s="63">
        <v>181</v>
      </c>
      <c r="L10" s="64">
        <v>22</v>
      </c>
      <c r="M10" s="63">
        <v>174</v>
      </c>
      <c r="N10" s="64">
        <v>29</v>
      </c>
      <c r="O10" s="63">
        <v>173</v>
      </c>
      <c r="P10" s="64">
        <v>31</v>
      </c>
      <c r="Q10" s="63">
        <v>138</v>
      </c>
      <c r="R10" s="64">
        <v>23</v>
      </c>
      <c r="S10" s="65">
        <f>SUM(T10:U10)</f>
        <v>64</v>
      </c>
      <c r="T10" s="72">
        <f aca="true" t="shared" si="2" ref="T10:U14">SUM(V10,X10)</f>
        <v>59</v>
      </c>
      <c r="U10" s="64">
        <f t="shared" si="2"/>
        <v>5</v>
      </c>
      <c r="V10" s="63">
        <v>40</v>
      </c>
      <c r="W10" s="64">
        <v>1</v>
      </c>
      <c r="X10" s="63">
        <v>19</v>
      </c>
      <c r="Y10" s="64">
        <v>4</v>
      </c>
      <c r="Z10" s="65">
        <f>SUM(AA10:AE10)</f>
        <v>981</v>
      </c>
      <c r="AA10" s="63">
        <v>193</v>
      </c>
      <c r="AB10" s="67">
        <v>202</v>
      </c>
      <c r="AC10" s="67">
        <v>198</v>
      </c>
      <c r="AD10" s="67">
        <v>191</v>
      </c>
      <c r="AE10" s="81">
        <v>197</v>
      </c>
      <c r="AF10" s="65">
        <f>SUM(AG10:AH10)</f>
        <v>64</v>
      </c>
      <c r="AG10" s="67">
        <v>48</v>
      </c>
      <c r="AH10" s="64">
        <v>16</v>
      </c>
      <c r="AI10" s="862" t="s">
        <v>27</v>
      </c>
      <c r="AJ10" s="863"/>
    </row>
    <row r="11" spans="1:36" ht="18" customHeight="1">
      <c r="A11" s="329">
        <v>20</v>
      </c>
      <c r="B11" s="65">
        <v>29</v>
      </c>
      <c r="C11" s="65">
        <f>SUM(D11:E11)</f>
        <v>1052</v>
      </c>
      <c r="D11" s="63">
        <f t="shared" si="0"/>
        <v>929</v>
      </c>
      <c r="E11" s="64">
        <f t="shared" si="0"/>
        <v>123</v>
      </c>
      <c r="F11" s="65">
        <f>SUM(G11:H11)</f>
        <v>988</v>
      </c>
      <c r="G11" s="72">
        <f t="shared" si="1"/>
        <v>866</v>
      </c>
      <c r="H11" s="64">
        <f t="shared" si="1"/>
        <v>122</v>
      </c>
      <c r="I11" s="63">
        <v>196</v>
      </c>
      <c r="J11" s="64">
        <v>20</v>
      </c>
      <c r="K11" s="63">
        <v>178</v>
      </c>
      <c r="L11" s="64">
        <v>26</v>
      </c>
      <c r="M11" s="63">
        <v>181</v>
      </c>
      <c r="N11" s="64">
        <v>21</v>
      </c>
      <c r="O11" s="63">
        <v>178</v>
      </c>
      <c r="P11" s="64">
        <v>29</v>
      </c>
      <c r="Q11" s="63">
        <v>133</v>
      </c>
      <c r="R11" s="64">
        <v>26</v>
      </c>
      <c r="S11" s="65">
        <f>SUM(T11:U11)</f>
        <v>64</v>
      </c>
      <c r="T11" s="72">
        <f t="shared" si="2"/>
        <v>63</v>
      </c>
      <c r="U11" s="64">
        <f t="shared" si="2"/>
        <v>1</v>
      </c>
      <c r="V11" s="63">
        <v>25</v>
      </c>
      <c r="W11" s="64">
        <v>0</v>
      </c>
      <c r="X11" s="63">
        <v>38</v>
      </c>
      <c r="Y11" s="64">
        <v>1</v>
      </c>
      <c r="Z11" s="65">
        <f>SUM(AA11:AE11)</f>
        <v>988</v>
      </c>
      <c r="AA11" s="63">
        <v>190</v>
      </c>
      <c r="AB11" s="67">
        <v>201</v>
      </c>
      <c r="AC11" s="67">
        <v>198</v>
      </c>
      <c r="AD11" s="67">
        <v>206</v>
      </c>
      <c r="AE11" s="81">
        <v>193</v>
      </c>
      <c r="AF11" s="65">
        <f>SUM(AG11:AH11)</f>
        <v>64</v>
      </c>
      <c r="AG11" s="67">
        <v>47</v>
      </c>
      <c r="AH11" s="64">
        <v>17</v>
      </c>
      <c r="AI11" s="855">
        <v>20</v>
      </c>
      <c r="AJ11" s="856"/>
    </row>
    <row r="12" spans="1:36" s="72" customFormat="1" ht="18" customHeight="1">
      <c r="A12" s="329">
        <v>21</v>
      </c>
      <c r="B12" s="65">
        <v>29</v>
      </c>
      <c r="C12" s="65">
        <f>SUM(D12:E12)</f>
        <v>1049</v>
      </c>
      <c r="D12" s="63">
        <f t="shared" si="0"/>
        <v>929</v>
      </c>
      <c r="E12" s="64">
        <f t="shared" si="0"/>
        <v>120</v>
      </c>
      <c r="F12" s="65">
        <f>SUM(G12:H12)</f>
        <v>993</v>
      </c>
      <c r="G12" s="72">
        <f t="shared" si="1"/>
        <v>876</v>
      </c>
      <c r="H12" s="64">
        <f t="shared" si="1"/>
        <v>117</v>
      </c>
      <c r="I12" s="63">
        <v>185</v>
      </c>
      <c r="J12" s="64">
        <v>22</v>
      </c>
      <c r="K12" s="63">
        <v>192</v>
      </c>
      <c r="L12" s="64">
        <v>20</v>
      </c>
      <c r="M12" s="63">
        <v>180</v>
      </c>
      <c r="N12" s="64">
        <v>27</v>
      </c>
      <c r="O12" s="63">
        <v>164</v>
      </c>
      <c r="P12" s="64">
        <v>22</v>
      </c>
      <c r="Q12" s="63">
        <v>155</v>
      </c>
      <c r="R12" s="64">
        <v>26</v>
      </c>
      <c r="S12" s="65">
        <f>SUM(T12:U12)</f>
        <v>56</v>
      </c>
      <c r="T12" s="72">
        <f t="shared" si="2"/>
        <v>53</v>
      </c>
      <c r="U12" s="64">
        <f t="shared" si="2"/>
        <v>3</v>
      </c>
      <c r="V12" s="63">
        <v>25</v>
      </c>
      <c r="W12" s="64">
        <v>3</v>
      </c>
      <c r="X12" s="63">
        <v>28</v>
      </c>
      <c r="Y12" s="64">
        <v>0</v>
      </c>
      <c r="Z12" s="65">
        <f>SUM(AA12:AE12)</f>
        <v>993</v>
      </c>
      <c r="AA12" s="63">
        <v>196</v>
      </c>
      <c r="AB12" s="67">
        <v>202</v>
      </c>
      <c r="AC12" s="67">
        <v>202</v>
      </c>
      <c r="AD12" s="67">
        <v>199</v>
      </c>
      <c r="AE12" s="81">
        <v>194</v>
      </c>
      <c r="AF12" s="65">
        <f>SUM(AG12:AH12)</f>
        <v>56</v>
      </c>
      <c r="AG12" s="67">
        <v>39</v>
      </c>
      <c r="AH12" s="64">
        <v>17</v>
      </c>
      <c r="AI12" s="855">
        <v>21</v>
      </c>
      <c r="AJ12" s="856"/>
    </row>
    <row r="13" spans="1:36" s="72" customFormat="1" ht="18" customHeight="1">
      <c r="A13" s="329">
        <v>22</v>
      </c>
      <c r="B13" s="65">
        <v>29</v>
      </c>
      <c r="C13" s="65">
        <f>SUM(D13:E13)</f>
        <v>1065</v>
      </c>
      <c r="D13" s="63">
        <f t="shared" si="0"/>
        <v>935</v>
      </c>
      <c r="E13" s="64">
        <f t="shared" si="0"/>
        <v>130</v>
      </c>
      <c r="F13" s="65">
        <f>SUM(G13:H13)</f>
        <v>991</v>
      </c>
      <c r="G13" s="72">
        <f t="shared" si="1"/>
        <v>867</v>
      </c>
      <c r="H13" s="64">
        <f t="shared" si="1"/>
        <v>124</v>
      </c>
      <c r="I13" s="63">
        <v>175</v>
      </c>
      <c r="J13" s="64">
        <v>38</v>
      </c>
      <c r="K13" s="63">
        <v>182</v>
      </c>
      <c r="L13" s="64">
        <v>21</v>
      </c>
      <c r="M13" s="63">
        <v>194</v>
      </c>
      <c r="N13" s="64">
        <v>20</v>
      </c>
      <c r="O13" s="63">
        <v>176</v>
      </c>
      <c r="P13" s="64">
        <v>24</v>
      </c>
      <c r="Q13" s="63">
        <v>140</v>
      </c>
      <c r="R13" s="64">
        <v>21</v>
      </c>
      <c r="S13" s="65">
        <f>SUM(T13:U13)</f>
        <v>74</v>
      </c>
      <c r="T13" s="72">
        <f t="shared" si="2"/>
        <v>68</v>
      </c>
      <c r="U13" s="64">
        <f t="shared" si="2"/>
        <v>6</v>
      </c>
      <c r="V13" s="63">
        <v>39</v>
      </c>
      <c r="W13" s="64">
        <v>3</v>
      </c>
      <c r="X13" s="63">
        <v>29</v>
      </c>
      <c r="Y13" s="64">
        <v>3</v>
      </c>
      <c r="Z13" s="65">
        <f>SUM(AA13:AE13)</f>
        <v>991</v>
      </c>
      <c r="AA13" s="63">
        <v>201</v>
      </c>
      <c r="AB13" s="67">
        <v>203</v>
      </c>
      <c r="AC13" s="67">
        <v>206</v>
      </c>
      <c r="AD13" s="67">
        <v>191</v>
      </c>
      <c r="AE13" s="81">
        <v>190</v>
      </c>
      <c r="AF13" s="65">
        <f>SUM(AG13:AH13)</f>
        <v>74</v>
      </c>
      <c r="AG13" s="67">
        <v>48</v>
      </c>
      <c r="AH13" s="64">
        <v>26</v>
      </c>
      <c r="AI13" s="855">
        <v>22</v>
      </c>
      <c r="AJ13" s="856"/>
    </row>
    <row r="14" spans="1:36" s="94" customFormat="1" ht="18" customHeight="1">
      <c r="A14" s="330">
        <v>23</v>
      </c>
      <c r="B14" s="218">
        <v>29</v>
      </c>
      <c r="C14" s="218">
        <f>SUM(D14:E14)</f>
        <v>1052</v>
      </c>
      <c r="D14" s="205">
        <f t="shared" si="0"/>
        <v>924</v>
      </c>
      <c r="E14" s="175">
        <f t="shared" si="0"/>
        <v>128</v>
      </c>
      <c r="F14" s="218">
        <f>SUM(G14:H14)</f>
        <v>985</v>
      </c>
      <c r="G14" s="212">
        <f t="shared" si="1"/>
        <v>860</v>
      </c>
      <c r="H14" s="175">
        <f t="shared" si="1"/>
        <v>125</v>
      </c>
      <c r="I14" s="205">
        <v>163</v>
      </c>
      <c r="J14" s="175">
        <v>24</v>
      </c>
      <c r="K14" s="205">
        <v>177</v>
      </c>
      <c r="L14" s="175">
        <v>38</v>
      </c>
      <c r="M14" s="205">
        <v>183</v>
      </c>
      <c r="N14" s="175">
        <v>22</v>
      </c>
      <c r="O14" s="205">
        <v>200</v>
      </c>
      <c r="P14" s="175">
        <v>19</v>
      </c>
      <c r="Q14" s="205">
        <v>137</v>
      </c>
      <c r="R14" s="175">
        <v>22</v>
      </c>
      <c r="S14" s="218">
        <f>SUM(T14:U14)</f>
        <v>67</v>
      </c>
      <c r="T14" s="212">
        <f t="shared" si="2"/>
        <v>64</v>
      </c>
      <c r="U14" s="175">
        <f t="shared" si="2"/>
        <v>3</v>
      </c>
      <c r="V14" s="205">
        <v>24</v>
      </c>
      <c r="W14" s="175">
        <v>0</v>
      </c>
      <c r="X14" s="205">
        <v>40</v>
      </c>
      <c r="Y14" s="175">
        <v>3</v>
      </c>
      <c r="Z14" s="218">
        <f>SUM(AA14:AE14)</f>
        <v>985</v>
      </c>
      <c r="AA14" s="205">
        <v>194</v>
      </c>
      <c r="AB14" s="215">
        <v>215</v>
      </c>
      <c r="AC14" s="215">
        <v>212</v>
      </c>
      <c r="AD14" s="215">
        <v>164</v>
      </c>
      <c r="AE14" s="174">
        <v>200</v>
      </c>
      <c r="AF14" s="218">
        <f>SUM(AG14:AH14)</f>
        <v>67</v>
      </c>
      <c r="AG14" s="215">
        <v>44</v>
      </c>
      <c r="AH14" s="175">
        <v>23</v>
      </c>
      <c r="AI14" s="857">
        <v>23</v>
      </c>
      <c r="AJ14" s="858"/>
    </row>
    <row r="15" ht="18" customHeight="1"/>
    <row r="16" spans="1:26" ht="18" customHeight="1">
      <c r="A16" s="60" t="s">
        <v>342</v>
      </c>
      <c r="P16" s="70"/>
      <c r="Z16" s="70" t="s">
        <v>240</v>
      </c>
    </row>
    <row r="17" spans="1:26" ht="18" customHeight="1">
      <c r="A17" s="630" t="s">
        <v>590</v>
      </c>
      <c r="B17" s="839" t="s">
        <v>654</v>
      </c>
      <c r="C17" s="840"/>
      <c r="D17" s="840"/>
      <c r="E17" s="841"/>
      <c r="F17" s="740" t="s">
        <v>442</v>
      </c>
      <c r="G17" s="741"/>
      <c r="H17" s="741"/>
      <c r="I17" s="900" t="s">
        <v>764</v>
      </c>
      <c r="J17" s="901"/>
      <c r="K17" s="901"/>
      <c r="L17" s="901"/>
      <c r="M17" s="901"/>
      <c r="N17" s="901"/>
      <c r="O17" s="901"/>
      <c r="P17" s="902"/>
      <c r="Q17" s="900" t="s">
        <v>843</v>
      </c>
      <c r="R17" s="901"/>
      <c r="S17" s="901"/>
      <c r="T17" s="901"/>
      <c r="U17" s="901"/>
      <c r="V17" s="901"/>
      <c r="W17" s="901"/>
      <c r="X17" s="902"/>
      <c r="Y17" s="911" t="s">
        <v>590</v>
      </c>
      <c r="Z17" s="913"/>
    </row>
    <row r="18" spans="1:26" ht="18" customHeight="1">
      <c r="A18" s="631"/>
      <c r="B18" s="852" t="s">
        <v>443</v>
      </c>
      <c r="C18" s="852"/>
      <c r="D18" s="852"/>
      <c r="E18" s="978" t="s">
        <v>444</v>
      </c>
      <c r="F18" s="866"/>
      <c r="G18" s="927"/>
      <c r="H18" s="927"/>
      <c r="I18" s="817" t="s">
        <v>343</v>
      </c>
      <c r="J18" s="817"/>
      <c r="K18" s="817"/>
      <c r="L18" s="930" t="s">
        <v>452</v>
      </c>
      <c r="M18" s="935" t="s">
        <v>453</v>
      </c>
      <c r="N18" s="933" t="s">
        <v>455</v>
      </c>
      <c r="O18" s="937" t="s">
        <v>456</v>
      </c>
      <c r="P18" s="980" t="s">
        <v>454</v>
      </c>
      <c r="Q18" s="986" t="s">
        <v>845</v>
      </c>
      <c r="R18" s="987"/>
      <c r="S18" s="541" t="s">
        <v>844</v>
      </c>
      <c r="T18" s="930" t="s">
        <v>452</v>
      </c>
      <c r="U18" s="935" t="s">
        <v>453</v>
      </c>
      <c r="V18" s="933" t="s">
        <v>455</v>
      </c>
      <c r="W18" s="937" t="s">
        <v>456</v>
      </c>
      <c r="X18" s="980" t="s">
        <v>454</v>
      </c>
      <c r="Y18" s="914"/>
      <c r="Z18" s="915"/>
    </row>
    <row r="19" spans="1:26" ht="18" customHeight="1">
      <c r="A19" s="632"/>
      <c r="B19" s="240" t="s">
        <v>102</v>
      </c>
      <c r="C19" s="84" t="s">
        <v>579</v>
      </c>
      <c r="D19" s="85" t="s">
        <v>580</v>
      </c>
      <c r="E19" s="979"/>
      <c r="F19" s="240" t="s">
        <v>102</v>
      </c>
      <c r="G19" s="84" t="s">
        <v>579</v>
      </c>
      <c r="H19" s="347" t="s">
        <v>580</v>
      </c>
      <c r="I19" s="385" t="s">
        <v>768</v>
      </c>
      <c r="J19" s="386" t="s">
        <v>769</v>
      </c>
      <c r="K19" s="387" t="s">
        <v>770</v>
      </c>
      <c r="L19" s="932"/>
      <c r="M19" s="968"/>
      <c r="N19" s="934"/>
      <c r="O19" s="938"/>
      <c r="P19" s="981"/>
      <c r="Q19" s="385" t="s">
        <v>768</v>
      </c>
      <c r="R19" s="386" t="s">
        <v>769</v>
      </c>
      <c r="S19" s="387" t="s">
        <v>770</v>
      </c>
      <c r="T19" s="932"/>
      <c r="U19" s="968"/>
      <c r="V19" s="934"/>
      <c r="W19" s="938"/>
      <c r="X19" s="981"/>
      <c r="Y19" s="984"/>
      <c r="Z19" s="985"/>
    </row>
    <row r="20" spans="1:26" ht="18" customHeight="1">
      <c r="A20" s="328" t="s">
        <v>831</v>
      </c>
      <c r="B20" s="65">
        <f>SUM(C20:D20)</f>
        <v>76</v>
      </c>
      <c r="C20" s="63">
        <v>72</v>
      </c>
      <c r="D20" s="64">
        <v>4</v>
      </c>
      <c r="E20" s="65">
        <v>15</v>
      </c>
      <c r="F20" s="65">
        <f>SUM(G20:H20)</f>
        <v>46</v>
      </c>
      <c r="G20" s="63">
        <v>33</v>
      </c>
      <c r="H20" s="64">
        <v>13</v>
      </c>
      <c r="I20" s="380">
        <f>SUM(J20:K20)</f>
        <v>171</v>
      </c>
      <c r="J20" s="381">
        <v>153</v>
      </c>
      <c r="K20" s="382">
        <v>18</v>
      </c>
      <c r="L20" s="381">
        <v>77</v>
      </c>
      <c r="M20" s="388">
        <v>87</v>
      </c>
      <c r="N20" s="388">
        <v>0</v>
      </c>
      <c r="O20" s="388">
        <v>7</v>
      </c>
      <c r="P20" s="382">
        <v>0</v>
      </c>
      <c r="Q20" s="380">
        <f>SUM(R20:S20)</f>
        <v>11</v>
      </c>
      <c r="R20" s="381">
        <v>9</v>
      </c>
      <c r="S20" s="382">
        <v>2</v>
      </c>
      <c r="T20" s="381">
        <v>3</v>
      </c>
      <c r="U20" s="388">
        <v>8</v>
      </c>
      <c r="V20" s="388">
        <v>0</v>
      </c>
      <c r="W20" s="388">
        <v>0</v>
      </c>
      <c r="X20" s="382">
        <v>0</v>
      </c>
      <c r="Y20" s="862" t="s">
        <v>27</v>
      </c>
      <c r="Z20" s="863"/>
    </row>
    <row r="21" spans="1:26" ht="18" customHeight="1">
      <c r="A21" s="329">
        <v>20</v>
      </c>
      <c r="B21" s="65">
        <f>SUM(C21:D21)</f>
        <v>76</v>
      </c>
      <c r="C21" s="63">
        <v>72</v>
      </c>
      <c r="D21" s="64">
        <v>4</v>
      </c>
      <c r="E21" s="65">
        <v>19</v>
      </c>
      <c r="F21" s="65">
        <f>SUM(G21:H21)</f>
        <v>45</v>
      </c>
      <c r="G21" s="63">
        <v>32</v>
      </c>
      <c r="H21" s="64">
        <v>13</v>
      </c>
      <c r="I21" s="380">
        <f>SUM(J21:K21)</f>
        <v>161</v>
      </c>
      <c r="J21" s="381">
        <v>138</v>
      </c>
      <c r="K21" s="382">
        <v>23</v>
      </c>
      <c r="L21" s="381">
        <v>53</v>
      </c>
      <c r="M21" s="388">
        <v>106</v>
      </c>
      <c r="N21" s="388">
        <v>0</v>
      </c>
      <c r="O21" s="388">
        <v>2</v>
      </c>
      <c r="P21" s="382">
        <v>0</v>
      </c>
      <c r="Q21" s="380">
        <f>SUM(R21:S21)</f>
        <v>22</v>
      </c>
      <c r="R21" s="381">
        <v>18</v>
      </c>
      <c r="S21" s="382">
        <v>4</v>
      </c>
      <c r="T21" s="381">
        <v>5</v>
      </c>
      <c r="U21" s="388">
        <v>16</v>
      </c>
      <c r="V21" s="388">
        <v>0</v>
      </c>
      <c r="W21" s="388">
        <v>1</v>
      </c>
      <c r="X21" s="382">
        <v>0</v>
      </c>
      <c r="Y21" s="855">
        <v>20</v>
      </c>
      <c r="Z21" s="856"/>
    </row>
    <row r="22" spans="1:26" s="72" customFormat="1" ht="18" customHeight="1">
      <c r="A22" s="329">
        <v>21</v>
      </c>
      <c r="B22" s="65">
        <f>SUM(C22:D22)</f>
        <v>75</v>
      </c>
      <c r="C22" s="63">
        <v>71</v>
      </c>
      <c r="D22" s="64">
        <v>4</v>
      </c>
      <c r="E22" s="65">
        <v>31</v>
      </c>
      <c r="F22" s="65">
        <f>SUM(G22:H22)</f>
        <v>44</v>
      </c>
      <c r="G22" s="63">
        <v>31</v>
      </c>
      <c r="H22" s="64">
        <v>13</v>
      </c>
      <c r="I22" s="380">
        <f>SUM(J22:K22)</f>
        <v>158</v>
      </c>
      <c r="J22" s="381">
        <v>133</v>
      </c>
      <c r="K22" s="382">
        <v>25</v>
      </c>
      <c r="L22" s="381">
        <v>60</v>
      </c>
      <c r="M22" s="388">
        <v>94</v>
      </c>
      <c r="N22" s="388">
        <v>0</v>
      </c>
      <c r="O22" s="388">
        <v>4</v>
      </c>
      <c r="P22" s="382">
        <v>0</v>
      </c>
      <c r="Q22" s="380">
        <f>SUM(R22:S22)</f>
        <v>36</v>
      </c>
      <c r="R22" s="381">
        <v>35</v>
      </c>
      <c r="S22" s="382">
        <v>1</v>
      </c>
      <c r="T22" s="381">
        <v>6</v>
      </c>
      <c r="U22" s="388">
        <v>30</v>
      </c>
      <c r="V22" s="388">
        <v>0</v>
      </c>
      <c r="W22" s="388">
        <v>0</v>
      </c>
      <c r="X22" s="382">
        <v>0</v>
      </c>
      <c r="Y22" s="855">
        <v>21</v>
      </c>
      <c r="Z22" s="856"/>
    </row>
    <row r="23" spans="1:26" s="72" customFormat="1" ht="18" customHeight="1">
      <c r="A23" s="329">
        <v>22</v>
      </c>
      <c r="B23" s="65">
        <f>SUM(C23:D23)</f>
        <v>72</v>
      </c>
      <c r="C23" s="63">
        <v>68</v>
      </c>
      <c r="D23" s="64">
        <v>4</v>
      </c>
      <c r="E23" s="65">
        <v>33</v>
      </c>
      <c r="F23" s="65">
        <f>SUM(G23:H23)</f>
        <v>43</v>
      </c>
      <c r="G23" s="63">
        <v>29</v>
      </c>
      <c r="H23" s="64">
        <v>14</v>
      </c>
      <c r="I23" s="380">
        <f>SUM(J23:K23)</f>
        <v>177</v>
      </c>
      <c r="J23" s="381">
        <v>152</v>
      </c>
      <c r="K23" s="382">
        <v>25</v>
      </c>
      <c r="L23" s="381">
        <v>78</v>
      </c>
      <c r="M23" s="388">
        <v>90</v>
      </c>
      <c r="N23" s="388">
        <v>0</v>
      </c>
      <c r="O23" s="388">
        <v>9</v>
      </c>
      <c r="P23" s="382">
        <v>0</v>
      </c>
      <c r="Q23" s="380">
        <f>SUM(R23:S23)</f>
        <v>23</v>
      </c>
      <c r="R23" s="381">
        <v>23</v>
      </c>
      <c r="S23" s="382">
        <v>0</v>
      </c>
      <c r="T23" s="381">
        <v>7</v>
      </c>
      <c r="U23" s="388">
        <v>13</v>
      </c>
      <c r="V23" s="388">
        <v>0</v>
      </c>
      <c r="W23" s="388">
        <v>3</v>
      </c>
      <c r="X23" s="382">
        <v>0</v>
      </c>
      <c r="Y23" s="855">
        <v>22</v>
      </c>
      <c r="Z23" s="856"/>
    </row>
    <row r="24" spans="1:26" s="94" customFormat="1" ht="18" customHeight="1">
      <c r="A24" s="330">
        <v>23</v>
      </c>
      <c r="B24" s="218">
        <f>SUM(C24:D24)</f>
        <v>75</v>
      </c>
      <c r="C24" s="205">
        <v>70</v>
      </c>
      <c r="D24" s="175">
        <v>5</v>
      </c>
      <c r="E24" s="218">
        <v>27</v>
      </c>
      <c r="F24" s="218">
        <f>SUM(G24:H24)</f>
        <v>43</v>
      </c>
      <c r="G24" s="205">
        <v>29</v>
      </c>
      <c r="H24" s="175">
        <v>14</v>
      </c>
      <c r="I24" s="389">
        <f>SUM(J24:K24)</f>
        <v>159</v>
      </c>
      <c r="J24" s="390">
        <v>138</v>
      </c>
      <c r="K24" s="391">
        <v>21</v>
      </c>
      <c r="L24" s="390">
        <v>62</v>
      </c>
      <c r="M24" s="392">
        <v>88</v>
      </c>
      <c r="N24" s="392">
        <v>0</v>
      </c>
      <c r="O24" s="392">
        <v>9</v>
      </c>
      <c r="P24" s="391">
        <v>0</v>
      </c>
      <c r="Q24" s="389">
        <f>SUM(R24:S24)</f>
        <v>28</v>
      </c>
      <c r="R24" s="390">
        <v>25</v>
      </c>
      <c r="S24" s="391">
        <v>3</v>
      </c>
      <c r="T24" s="390">
        <v>6</v>
      </c>
      <c r="U24" s="392">
        <v>21</v>
      </c>
      <c r="V24" s="392">
        <v>0</v>
      </c>
      <c r="W24" s="392">
        <v>1</v>
      </c>
      <c r="X24" s="391">
        <v>0</v>
      </c>
      <c r="Y24" s="857">
        <v>23</v>
      </c>
      <c r="Z24" s="858"/>
    </row>
    <row r="25" ht="18" customHeight="1">
      <c r="A25" s="393"/>
    </row>
    <row r="26" ht="18" customHeight="1"/>
    <row r="27" spans="1:36" ht="18" customHeight="1">
      <c r="A27" s="60" t="s">
        <v>344</v>
      </c>
      <c r="AB27" s="70" t="s">
        <v>164</v>
      </c>
      <c r="AJ27" s="70" t="s">
        <v>446</v>
      </c>
    </row>
    <row r="28" spans="1:36" ht="18" customHeight="1">
      <c r="A28" s="630" t="s">
        <v>590</v>
      </c>
      <c r="B28" s="852" t="s">
        <v>447</v>
      </c>
      <c r="C28" s="852"/>
      <c r="D28" s="852"/>
      <c r="E28" s="852"/>
      <c r="F28" s="852"/>
      <c r="G28" s="852"/>
      <c r="H28" s="852"/>
      <c r="I28" s="852" t="s">
        <v>448</v>
      </c>
      <c r="J28" s="852"/>
      <c r="K28" s="852"/>
      <c r="L28" s="852"/>
      <c r="M28" s="852"/>
      <c r="N28" s="852"/>
      <c r="O28" s="852"/>
      <c r="P28" s="852"/>
      <c r="Q28" s="852"/>
      <c r="R28" s="852" t="s">
        <v>600</v>
      </c>
      <c r="S28" s="852"/>
      <c r="T28" s="852"/>
      <c r="U28" s="852"/>
      <c r="V28" s="852"/>
      <c r="W28" s="852"/>
      <c r="X28" s="988" t="s">
        <v>345</v>
      </c>
      <c r="Y28" s="852"/>
      <c r="Z28" s="852"/>
      <c r="AA28" s="839" t="s">
        <v>445</v>
      </c>
      <c r="AB28" s="840"/>
      <c r="AC28" s="840"/>
      <c r="AD28" s="840"/>
      <c r="AE28" s="840"/>
      <c r="AF28" s="840"/>
      <c r="AG28" s="840"/>
      <c r="AH28" s="841"/>
      <c r="AI28" s="864" t="s">
        <v>346</v>
      </c>
      <c r="AJ28" s="747"/>
    </row>
    <row r="29" spans="1:36" ht="18" customHeight="1">
      <c r="A29" s="631"/>
      <c r="B29" s="852" t="s">
        <v>347</v>
      </c>
      <c r="C29" s="853" t="s">
        <v>348</v>
      </c>
      <c r="D29" s="854" t="s">
        <v>349</v>
      </c>
      <c r="E29" s="852" t="s">
        <v>587</v>
      </c>
      <c r="F29" s="852"/>
      <c r="G29" s="852" t="s">
        <v>350</v>
      </c>
      <c r="H29" s="852"/>
      <c r="I29" s="852" t="s">
        <v>660</v>
      </c>
      <c r="J29" s="844" t="s">
        <v>351</v>
      </c>
      <c r="K29" s="854" t="s">
        <v>352</v>
      </c>
      <c r="L29" s="852" t="s">
        <v>839</v>
      </c>
      <c r="M29" s="852"/>
      <c r="N29" s="852"/>
      <c r="O29" s="852" t="s">
        <v>840</v>
      </c>
      <c r="P29" s="852"/>
      <c r="Q29" s="852"/>
      <c r="R29" s="852" t="s">
        <v>443</v>
      </c>
      <c r="S29" s="852"/>
      <c r="T29" s="852"/>
      <c r="U29" s="852" t="s">
        <v>822</v>
      </c>
      <c r="V29" s="852"/>
      <c r="W29" s="852"/>
      <c r="X29" s="852"/>
      <c r="Y29" s="852"/>
      <c r="Z29" s="852"/>
      <c r="AA29" s="632" t="s">
        <v>343</v>
      </c>
      <c r="AB29" s="632"/>
      <c r="AC29" s="632"/>
      <c r="AD29" s="845" t="s">
        <v>452</v>
      </c>
      <c r="AE29" s="969" t="s">
        <v>453</v>
      </c>
      <c r="AF29" s="972" t="s">
        <v>455</v>
      </c>
      <c r="AG29" s="989" t="s">
        <v>456</v>
      </c>
      <c r="AH29" s="970" t="s">
        <v>454</v>
      </c>
      <c r="AI29" s="748"/>
      <c r="AJ29" s="750"/>
    </row>
    <row r="30" spans="1:36" ht="18" customHeight="1">
      <c r="A30" s="632"/>
      <c r="B30" s="852"/>
      <c r="C30" s="853"/>
      <c r="D30" s="854"/>
      <c r="E30" s="84" t="s">
        <v>566</v>
      </c>
      <c r="F30" s="85" t="s">
        <v>567</v>
      </c>
      <c r="G30" s="84" t="s">
        <v>566</v>
      </c>
      <c r="H30" s="85" t="s">
        <v>567</v>
      </c>
      <c r="I30" s="852"/>
      <c r="J30" s="845"/>
      <c r="K30" s="854"/>
      <c r="L30" s="240" t="s">
        <v>632</v>
      </c>
      <c r="M30" s="84" t="s">
        <v>566</v>
      </c>
      <c r="N30" s="85" t="s">
        <v>567</v>
      </c>
      <c r="O30" s="240" t="s">
        <v>632</v>
      </c>
      <c r="P30" s="84" t="s">
        <v>566</v>
      </c>
      <c r="Q30" s="85" t="s">
        <v>567</v>
      </c>
      <c r="R30" s="240" t="s">
        <v>121</v>
      </c>
      <c r="S30" s="84" t="s">
        <v>566</v>
      </c>
      <c r="T30" s="85" t="s">
        <v>567</v>
      </c>
      <c r="U30" s="240" t="s">
        <v>121</v>
      </c>
      <c r="V30" s="84" t="s">
        <v>566</v>
      </c>
      <c r="W30" s="85" t="s">
        <v>567</v>
      </c>
      <c r="X30" s="240" t="s">
        <v>121</v>
      </c>
      <c r="Y30" s="84" t="s">
        <v>566</v>
      </c>
      <c r="Z30" s="85" t="s">
        <v>567</v>
      </c>
      <c r="AA30" s="240" t="s">
        <v>102</v>
      </c>
      <c r="AB30" s="84" t="s">
        <v>579</v>
      </c>
      <c r="AC30" s="85" t="s">
        <v>580</v>
      </c>
      <c r="AD30" s="853"/>
      <c r="AE30" s="929"/>
      <c r="AF30" s="973"/>
      <c r="AG30" s="990"/>
      <c r="AH30" s="971"/>
      <c r="AI30" s="767"/>
      <c r="AJ30" s="769"/>
    </row>
    <row r="31" spans="1:36" ht="18" customHeight="1">
      <c r="A31" s="328" t="s">
        <v>831</v>
      </c>
      <c r="B31" s="79">
        <f>SUM(C31:D31)</f>
        <v>197</v>
      </c>
      <c r="C31" s="63">
        <f aca="true" t="shared" si="3" ref="C31:D35">SUM(E31,G31)</f>
        <v>26</v>
      </c>
      <c r="D31" s="64">
        <f t="shared" si="3"/>
        <v>171</v>
      </c>
      <c r="E31" s="63">
        <v>13</v>
      </c>
      <c r="F31" s="64">
        <v>79</v>
      </c>
      <c r="G31" s="63">
        <v>13</v>
      </c>
      <c r="H31" s="64">
        <v>92</v>
      </c>
      <c r="I31" s="65">
        <f>SUM(J31:K31)</f>
        <v>197</v>
      </c>
      <c r="J31" s="63">
        <f aca="true" t="shared" si="4" ref="J31:K35">M31+P31</f>
        <v>26</v>
      </c>
      <c r="K31" s="64">
        <f t="shared" si="4"/>
        <v>171</v>
      </c>
      <c r="L31" s="65">
        <f>SUM(M31:N31)</f>
        <v>87</v>
      </c>
      <c r="M31" s="63">
        <v>15</v>
      </c>
      <c r="N31" s="64">
        <v>72</v>
      </c>
      <c r="O31" s="65">
        <f>SUM(P31:Q31)</f>
        <v>110</v>
      </c>
      <c r="P31" s="63">
        <v>11</v>
      </c>
      <c r="Q31" s="64">
        <v>99</v>
      </c>
      <c r="R31" s="65">
        <f>SUM(S31:T31)</f>
        <v>19</v>
      </c>
      <c r="S31" s="63">
        <v>13</v>
      </c>
      <c r="T31" s="64">
        <v>6</v>
      </c>
      <c r="U31" s="65">
        <f>SUM(V31:W31)</f>
        <v>39</v>
      </c>
      <c r="V31" s="63">
        <v>19</v>
      </c>
      <c r="W31" s="64">
        <v>20</v>
      </c>
      <c r="X31" s="65">
        <f>SUM(Y31:Z31)</f>
        <v>8</v>
      </c>
      <c r="Y31" s="63">
        <v>4</v>
      </c>
      <c r="Z31" s="64">
        <v>4</v>
      </c>
      <c r="AA31" s="65">
        <f>SUM(AB31:AC31)</f>
        <v>111</v>
      </c>
      <c r="AB31" s="63">
        <v>11</v>
      </c>
      <c r="AC31" s="64">
        <v>100</v>
      </c>
      <c r="AD31" s="78">
        <v>2</v>
      </c>
      <c r="AE31" s="67">
        <v>90</v>
      </c>
      <c r="AF31" s="67">
        <v>3</v>
      </c>
      <c r="AG31" s="67">
        <v>16</v>
      </c>
      <c r="AH31" s="64">
        <v>0</v>
      </c>
      <c r="AI31" s="862" t="s">
        <v>27</v>
      </c>
      <c r="AJ31" s="863"/>
    </row>
    <row r="32" spans="1:255" s="67" customFormat="1" ht="18" customHeight="1">
      <c r="A32" s="329">
        <v>20</v>
      </c>
      <c r="B32" s="65">
        <f>SUM(C32:D32)</f>
        <v>185</v>
      </c>
      <c r="C32" s="63">
        <f t="shared" si="3"/>
        <v>26</v>
      </c>
      <c r="D32" s="64">
        <f t="shared" si="3"/>
        <v>159</v>
      </c>
      <c r="E32" s="63">
        <v>14</v>
      </c>
      <c r="F32" s="64">
        <v>86</v>
      </c>
      <c r="G32" s="63">
        <v>12</v>
      </c>
      <c r="H32" s="64">
        <v>73</v>
      </c>
      <c r="I32" s="65">
        <f>SUM(J32:K32)</f>
        <v>185</v>
      </c>
      <c r="J32" s="63">
        <f t="shared" si="4"/>
        <v>26</v>
      </c>
      <c r="K32" s="64">
        <f t="shared" si="4"/>
        <v>159</v>
      </c>
      <c r="L32" s="65">
        <f>SUM(M32:N32)</f>
        <v>90</v>
      </c>
      <c r="M32" s="63">
        <v>13</v>
      </c>
      <c r="N32" s="64">
        <v>77</v>
      </c>
      <c r="O32" s="65">
        <f>SUM(P32:Q32)</f>
        <v>95</v>
      </c>
      <c r="P32" s="63">
        <v>13</v>
      </c>
      <c r="Q32" s="64">
        <v>82</v>
      </c>
      <c r="R32" s="65">
        <f>SUM(S32:T32)</f>
        <v>19</v>
      </c>
      <c r="S32" s="63">
        <v>13</v>
      </c>
      <c r="T32" s="64">
        <v>6</v>
      </c>
      <c r="U32" s="65">
        <f>SUM(V32:W32)</f>
        <v>39</v>
      </c>
      <c r="V32" s="63">
        <v>19</v>
      </c>
      <c r="W32" s="64">
        <v>20</v>
      </c>
      <c r="X32" s="65">
        <f>SUM(Y32:Z32)</f>
        <v>11</v>
      </c>
      <c r="Y32" s="63">
        <v>5</v>
      </c>
      <c r="Z32" s="64">
        <v>6</v>
      </c>
      <c r="AA32" s="65">
        <f>SUM(AB32:AC32)</f>
        <v>100</v>
      </c>
      <c r="AB32" s="63">
        <v>13</v>
      </c>
      <c r="AC32" s="64">
        <v>87</v>
      </c>
      <c r="AD32" s="78">
        <v>0</v>
      </c>
      <c r="AE32" s="67">
        <v>77</v>
      </c>
      <c r="AF32" s="67">
        <v>3</v>
      </c>
      <c r="AG32" s="67">
        <v>20</v>
      </c>
      <c r="AH32" s="64">
        <v>0</v>
      </c>
      <c r="AI32" s="855">
        <v>20</v>
      </c>
      <c r="AJ32" s="856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0"/>
      <c r="IF32" s="60"/>
      <c r="IG32" s="60"/>
      <c r="IH32" s="60"/>
      <c r="II32" s="60"/>
      <c r="IJ32" s="60"/>
      <c r="IK32" s="60"/>
      <c r="IL32" s="60"/>
      <c r="IM32" s="60"/>
      <c r="IN32" s="60"/>
      <c r="IO32" s="60"/>
      <c r="IP32" s="60"/>
      <c r="IQ32" s="60"/>
      <c r="IR32" s="60"/>
      <c r="IS32" s="60"/>
      <c r="IT32" s="60"/>
      <c r="IU32" s="60"/>
    </row>
    <row r="33" spans="1:255" s="67" customFormat="1" ht="18" customHeight="1">
      <c r="A33" s="329">
        <v>21</v>
      </c>
      <c r="B33" s="65">
        <f>SUM(C33:D33)</f>
        <v>195</v>
      </c>
      <c r="C33" s="63">
        <f t="shared" si="3"/>
        <v>24</v>
      </c>
      <c r="D33" s="64">
        <f t="shared" si="3"/>
        <v>171</v>
      </c>
      <c r="E33" s="63">
        <v>11</v>
      </c>
      <c r="F33" s="64">
        <v>88</v>
      </c>
      <c r="G33" s="63">
        <v>13</v>
      </c>
      <c r="H33" s="64">
        <v>83</v>
      </c>
      <c r="I33" s="65">
        <f>SUM(J33:K33)</f>
        <v>195</v>
      </c>
      <c r="J33" s="63">
        <f t="shared" si="4"/>
        <v>24</v>
      </c>
      <c r="K33" s="64">
        <f t="shared" si="4"/>
        <v>171</v>
      </c>
      <c r="L33" s="65">
        <f>SUM(M33:N33)</f>
        <v>105</v>
      </c>
      <c r="M33" s="63">
        <v>12</v>
      </c>
      <c r="N33" s="64">
        <v>93</v>
      </c>
      <c r="O33" s="65">
        <f>SUM(P33:Q33)</f>
        <v>90</v>
      </c>
      <c r="P33" s="63">
        <v>12</v>
      </c>
      <c r="Q33" s="64">
        <v>78</v>
      </c>
      <c r="R33" s="65">
        <f>SUM(S33:T33)</f>
        <v>19</v>
      </c>
      <c r="S33" s="63">
        <v>12</v>
      </c>
      <c r="T33" s="64">
        <v>7</v>
      </c>
      <c r="U33" s="65">
        <f>SUM(V33:W33)</f>
        <v>40</v>
      </c>
      <c r="V33" s="63">
        <v>19</v>
      </c>
      <c r="W33" s="64">
        <v>21</v>
      </c>
      <c r="X33" s="65">
        <f>SUM(Y33:Z33)</f>
        <v>11</v>
      </c>
      <c r="Y33" s="63">
        <v>5</v>
      </c>
      <c r="Z33" s="64">
        <v>6</v>
      </c>
      <c r="AA33" s="65">
        <f>SUM(AB33:AC33)</f>
        <v>80</v>
      </c>
      <c r="AB33" s="63">
        <v>12</v>
      </c>
      <c r="AC33" s="64">
        <v>68</v>
      </c>
      <c r="AD33" s="78">
        <v>1</v>
      </c>
      <c r="AE33" s="67">
        <v>57</v>
      </c>
      <c r="AF33" s="67">
        <v>3</v>
      </c>
      <c r="AG33" s="67">
        <v>19</v>
      </c>
      <c r="AH33" s="64">
        <v>0</v>
      </c>
      <c r="AI33" s="855">
        <v>21</v>
      </c>
      <c r="AJ33" s="856"/>
      <c r="AK33" s="60"/>
      <c r="AL33" s="60"/>
      <c r="AM33" s="60"/>
      <c r="AN33" s="60"/>
      <c r="AO33" s="60"/>
      <c r="AP33" s="60"/>
      <c r="AQ33" s="60"/>
      <c r="AR33" s="60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  <c r="HC33" s="72"/>
      <c r="HD33" s="72"/>
      <c r="HE33" s="72"/>
      <c r="HF33" s="72"/>
      <c r="HG33" s="72"/>
      <c r="HH33" s="72"/>
      <c r="HI33" s="72"/>
      <c r="HJ33" s="72"/>
      <c r="HK33" s="72"/>
      <c r="HL33" s="72"/>
      <c r="HM33" s="72"/>
      <c r="HN33" s="72"/>
      <c r="HO33" s="72"/>
      <c r="HP33" s="72"/>
      <c r="HQ33" s="72"/>
      <c r="HR33" s="72"/>
      <c r="HS33" s="72"/>
      <c r="HT33" s="72"/>
      <c r="HU33" s="72"/>
      <c r="HV33" s="72"/>
      <c r="HW33" s="72"/>
      <c r="HX33" s="72"/>
      <c r="HY33" s="72"/>
      <c r="HZ33" s="72"/>
      <c r="IA33" s="72"/>
      <c r="IB33" s="72"/>
      <c r="IC33" s="72"/>
      <c r="ID33" s="72"/>
      <c r="IE33" s="72"/>
      <c r="IF33" s="72"/>
      <c r="IG33" s="72"/>
      <c r="IH33" s="72"/>
      <c r="II33" s="72"/>
      <c r="IJ33" s="72"/>
      <c r="IK33" s="72"/>
      <c r="IL33" s="72"/>
      <c r="IM33" s="72"/>
      <c r="IN33" s="72"/>
      <c r="IO33" s="72"/>
      <c r="IP33" s="72"/>
      <c r="IQ33" s="72"/>
      <c r="IR33" s="72"/>
      <c r="IS33" s="72"/>
      <c r="IT33" s="72"/>
      <c r="IU33" s="72"/>
    </row>
    <row r="34" spans="1:255" s="67" customFormat="1" ht="18" customHeight="1">
      <c r="A34" s="329">
        <v>22</v>
      </c>
      <c r="B34" s="65">
        <f>SUM(C34:D34)</f>
        <v>199</v>
      </c>
      <c r="C34" s="63">
        <f t="shared" si="3"/>
        <v>26</v>
      </c>
      <c r="D34" s="64">
        <f t="shared" si="3"/>
        <v>173</v>
      </c>
      <c r="E34" s="63">
        <v>16</v>
      </c>
      <c r="F34" s="64">
        <v>87</v>
      </c>
      <c r="G34" s="63">
        <v>10</v>
      </c>
      <c r="H34" s="64">
        <v>86</v>
      </c>
      <c r="I34" s="65">
        <f>SUM(J34:K34)</f>
        <v>199</v>
      </c>
      <c r="J34" s="63">
        <f t="shared" si="4"/>
        <v>26</v>
      </c>
      <c r="K34" s="64">
        <f t="shared" si="4"/>
        <v>173</v>
      </c>
      <c r="L34" s="65">
        <f>SUM(M34:N34)</f>
        <v>109</v>
      </c>
      <c r="M34" s="63">
        <v>12</v>
      </c>
      <c r="N34" s="64">
        <v>97</v>
      </c>
      <c r="O34" s="65">
        <f>SUM(P34:Q34)</f>
        <v>90</v>
      </c>
      <c r="P34" s="63">
        <v>14</v>
      </c>
      <c r="Q34" s="64">
        <v>76</v>
      </c>
      <c r="R34" s="65">
        <f>SUM(S34:T34)</f>
        <v>19</v>
      </c>
      <c r="S34" s="63">
        <v>12</v>
      </c>
      <c r="T34" s="64">
        <v>7</v>
      </c>
      <c r="U34" s="65">
        <f>SUM(V34:W34)</f>
        <v>36</v>
      </c>
      <c r="V34" s="63">
        <v>17</v>
      </c>
      <c r="W34" s="64">
        <v>19</v>
      </c>
      <c r="X34" s="65">
        <f>SUM(Y34:Z34)</f>
        <v>12</v>
      </c>
      <c r="Y34" s="63">
        <v>6</v>
      </c>
      <c r="Z34" s="64">
        <v>6</v>
      </c>
      <c r="AA34" s="65">
        <f>SUM(AB34:AC34)</f>
        <v>92</v>
      </c>
      <c r="AB34" s="63">
        <v>12</v>
      </c>
      <c r="AC34" s="64">
        <v>80</v>
      </c>
      <c r="AD34" s="78">
        <v>2</v>
      </c>
      <c r="AE34" s="67">
        <v>66</v>
      </c>
      <c r="AF34" s="67">
        <v>6</v>
      </c>
      <c r="AG34" s="67">
        <v>18</v>
      </c>
      <c r="AH34" s="64">
        <v>0</v>
      </c>
      <c r="AI34" s="855">
        <v>22</v>
      </c>
      <c r="AJ34" s="856"/>
      <c r="AK34" s="60"/>
      <c r="AL34" s="60"/>
      <c r="AM34" s="60"/>
      <c r="AN34" s="60"/>
      <c r="AO34" s="60"/>
      <c r="AP34" s="60"/>
      <c r="AQ34" s="60"/>
      <c r="AR34" s="60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  <c r="HC34" s="72"/>
      <c r="HD34" s="72"/>
      <c r="HE34" s="72"/>
      <c r="HF34" s="72"/>
      <c r="HG34" s="72"/>
      <c r="HH34" s="72"/>
      <c r="HI34" s="72"/>
      <c r="HJ34" s="72"/>
      <c r="HK34" s="72"/>
      <c r="HL34" s="72"/>
      <c r="HM34" s="72"/>
      <c r="HN34" s="72"/>
      <c r="HO34" s="72"/>
      <c r="HP34" s="72"/>
      <c r="HQ34" s="72"/>
      <c r="HR34" s="72"/>
      <c r="HS34" s="72"/>
      <c r="HT34" s="72"/>
      <c r="HU34" s="72"/>
      <c r="HV34" s="72"/>
      <c r="HW34" s="72"/>
      <c r="HX34" s="72"/>
      <c r="HY34" s="72"/>
      <c r="HZ34" s="72"/>
      <c r="IA34" s="72"/>
      <c r="IB34" s="72"/>
      <c r="IC34" s="72"/>
      <c r="ID34" s="72"/>
      <c r="IE34" s="72"/>
      <c r="IF34" s="72"/>
      <c r="IG34" s="72"/>
      <c r="IH34" s="72"/>
      <c r="II34" s="72"/>
      <c r="IJ34" s="72"/>
      <c r="IK34" s="72"/>
      <c r="IL34" s="72"/>
      <c r="IM34" s="72"/>
      <c r="IN34" s="72"/>
      <c r="IO34" s="72"/>
      <c r="IP34" s="72"/>
      <c r="IQ34" s="72"/>
      <c r="IR34" s="72"/>
      <c r="IS34" s="72"/>
      <c r="IT34" s="72"/>
      <c r="IU34" s="72"/>
    </row>
    <row r="35" spans="1:255" s="215" customFormat="1" ht="18" customHeight="1">
      <c r="A35" s="330">
        <v>23</v>
      </c>
      <c r="B35" s="218">
        <f>SUM(C35:D35)</f>
        <v>206</v>
      </c>
      <c r="C35" s="205">
        <f t="shared" si="3"/>
        <v>32</v>
      </c>
      <c r="D35" s="175">
        <f t="shared" si="3"/>
        <v>174</v>
      </c>
      <c r="E35" s="205">
        <v>17</v>
      </c>
      <c r="F35" s="175">
        <v>89</v>
      </c>
      <c r="G35" s="205">
        <v>15</v>
      </c>
      <c r="H35" s="175">
        <v>85</v>
      </c>
      <c r="I35" s="218">
        <f>SUM(J35:K35)</f>
        <v>206</v>
      </c>
      <c r="J35" s="205">
        <f t="shared" si="4"/>
        <v>32</v>
      </c>
      <c r="K35" s="175">
        <f t="shared" si="4"/>
        <v>174</v>
      </c>
      <c r="L35" s="218">
        <f>SUM(M35:N35)</f>
        <v>106</v>
      </c>
      <c r="M35" s="205">
        <v>11</v>
      </c>
      <c r="N35" s="175">
        <v>95</v>
      </c>
      <c r="O35" s="218">
        <f>SUM(P35:Q35)</f>
        <v>100</v>
      </c>
      <c r="P35" s="205">
        <v>21</v>
      </c>
      <c r="Q35" s="175">
        <v>79</v>
      </c>
      <c r="R35" s="218">
        <f>SUM(S35:T35)</f>
        <v>19</v>
      </c>
      <c r="S35" s="205">
        <v>12</v>
      </c>
      <c r="T35" s="175">
        <v>7</v>
      </c>
      <c r="U35" s="218">
        <f>SUM(V35:W35)</f>
        <v>36</v>
      </c>
      <c r="V35" s="205">
        <v>17</v>
      </c>
      <c r="W35" s="175">
        <v>19</v>
      </c>
      <c r="X35" s="218">
        <f>SUM(Y35:Z35)</f>
        <v>12</v>
      </c>
      <c r="Y35" s="205">
        <v>6</v>
      </c>
      <c r="Z35" s="175">
        <v>6</v>
      </c>
      <c r="AA35" s="218">
        <f>SUM(AB35:AC35)</f>
        <v>88</v>
      </c>
      <c r="AB35" s="205">
        <v>9</v>
      </c>
      <c r="AC35" s="175">
        <v>79</v>
      </c>
      <c r="AD35" s="209">
        <v>4</v>
      </c>
      <c r="AE35" s="215">
        <v>67</v>
      </c>
      <c r="AF35" s="215">
        <v>0</v>
      </c>
      <c r="AG35" s="215">
        <v>17</v>
      </c>
      <c r="AH35" s="175">
        <v>0</v>
      </c>
      <c r="AI35" s="857">
        <v>23</v>
      </c>
      <c r="AJ35" s="858"/>
      <c r="AK35" s="60"/>
      <c r="AL35" s="60"/>
      <c r="AM35" s="60"/>
      <c r="AN35" s="60"/>
      <c r="AO35" s="60"/>
      <c r="AP35" s="60"/>
      <c r="AQ35" s="60"/>
      <c r="AR35" s="60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4"/>
      <c r="DL35" s="94"/>
      <c r="DM35" s="94"/>
      <c r="DN35" s="94"/>
      <c r="DO35" s="94"/>
      <c r="DP35" s="94"/>
      <c r="DQ35" s="94"/>
      <c r="DR35" s="94"/>
      <c r="DS35" s="94"/>
      <c r="DT35" s="94"/>
      <c r="DU35" s="94"/>
      <c r="DV35" s="94"/>
      <c r="DW35" s="94"/>
      <c r="DX35" s="94"/>
      <c r="DY35" s="94"/>
      <c r="DZ35" s="94"/>
      <c r="EA35" s="94"/>
      <c r="EB35" s="94"/>
      <c r="EC35" s="94"/>
      <c r="ED35" s="94"/>
      <c r="EE35" s="94"/>
      <c r="EF35" s="94"/>
      <c r="EG35" s="94"/>
      <c r="EH35" s="94"/>
      <c r="EI35" s="94"/>
      <c r="EJ35" s="94"/>
      <c r="EK35" s="94"/>
      <c r="EL35" s="94"/>
      <c r="EM35" s="94"/>
      <c r="EN35" s="94"/>
      <c r="EO35" s="94"/>
      <c r="EP35" s="94"/>
      <c r="EQ35" s="94"/>
      <c r="ER35" s="94"/>
      <c r="ES35" s="94"/>
      <c r="ET35" s="94"/>
      <c r="EU35" s="94"/>
      <c r="EV35" s="94"/>
      <c r="EW35" s="94"/>
      <c r="EX35" s="94"/>
      <c r="EY35" s="94"/>
      <c r="EZ35" s="94"/>
      <c r="FA35" s="94"/>
      <c r="FB35" s="94"/>
      <c r="FC35" s="94"/>
      <c r="FD35" s="94"/>
      <c r="FE35" s="94"/>
      <c r="FF35" s="94"/>
      <c r="FG35" s="94"/>
      <c r="FH35" s="94"/>
      <c r="FI35" s="94"/>
      <c r="FJ35" s="94"/>
      <c r="FK35" s="94"/>
      <c r="FL35" s="94"/>
      <c r="FM35" s="94"/>
      <c r="FN35" s="94"/>
      <c r="FO35" s="94"/>
      <c r="FP35" s="94"/>
      <c r="FQ35" s="94"/>
      <c r="FR35" s="94"/>
      <c r="FS35" s="94"/>
      <c r="FT35" s="94"/>
      <c r="FU35" s="94"/>
      <c r="FV35" s="94"/>
      <c r="FW35" s="94"/>
      <c r="FX35" s="94"/>
      <c r="FY35" s="94"/>
      <c r="FZ35" s="94"/>
      <c r="GA35" s="94"/>
      <c r="GB35" s="94"/>
      <c r="GC35" s="94"/>
      <c r="GD35" s="94"/>
      <c r="GE35" s="94"/>
      <c r="GF35" s="94"/>
      <c r="GG35" s="94"/>
      <c r="GH35" s="94"/>
      <c r="GI35" s="94"/>
      <c r="GJ35" s="94"/>
      <c r="GK35" s="94"/>
      <c r="GL35" s="94"/>
      <c r="GM35" s="94"/>
      <c r="GN35" s="94"/>
      <c r="GO35" s="94"/>
      <c r="GP35" s="94"/>
      <c r="GQ35" s="94"/>
      <c r="GR35" s="94"/>
      <c r="GS35" s="94"/>
      <c r="GT35" s="94"/>
      <c r="GU35" s="94"/>
      <c r="GV35" s="94"/>
      <c r="GW35" s="94"/>
      <c r="GX35" s="94"/>
      <c r="GY35" s="94"/>
      <c r="GZ35" s="94"/>
      <c r="HA35" s="94"/>
      <c r="HB35" s="94"/>
      <c r="HC35" s="94"/>
      <c r="HD35" s="94"/>
      <c r="HE35" s="94"/>
      <c r="HF35" s="94"/>
      <c r="HG35" s="94"/>
      <c r="HH35" s="94"/>
      <c r="HI35" s="94"/>
      <c r="HJ35" s="94"/>
      <c r="HK35" s="94"/>
      <c r="HL35" s="94"/>
      <c r="HM35" s="94"/>
      <c r="HN35" s="94"/>
      <c r="HO35" s="94"/>
      <c r="HP35" s="94"/>
      <c r="HQ35" s="94"/>
      <c r="HR35" s="94"/>
      <c r="HS35" s="94"/>
      <c r="HT35" s="94"/>
      <c r="HU35" s="94"/>
      <c r="HV35" s="94"/>
      <c r="HW35" s="94"/>
      <c r="HX35" s="94"/>
      <c r="HY35" s="94"/>
      <c r="HZ35" s="94"/>
      <c r="IA35" s="94"/>
      <c r="IB35" s="94"/>
      <c r="IC35" s="94"/>
      <c r="ID35" s="94"/>
      <c r="IE35" s="94"/>
      <c r="IF35" s="94"/>
      <c r="IG35" s="94"/>
      <c r="IH35" s="94"/>
      <c r="II35" s="94"/>
      <c r="IJ35" s="94"/>
      <c r="IK35" s="94"/>
      <c r="IL35" s="94"/>
      <c r="IM35" s="94"/>
      <c r="IN35" s="94"/>
      <c r="IO35" s="94"/>
      <c r="IP35" s="94"/>
      <c r="IQ35" s="94"/>
      <c r="IR35" s="94"/>
      <c r="IS35" s="94"/>
      <c r="IT35" s="94"/>
      <c r="IU35" s="94"/>
    </row>
  </sheetData>
  <sheetProtection/>
  <mergeCells count="95">
    <mergeCell ref="Z6:AH6"/>
    <mergeCell ref="Z7:AE7"/>
    <mergeCell ref="AF7:AH7"/>
    <mergeCell ref="AF8:AF9"/>
    <mergeCell ref="AC8:AC9"/>
    <mergeCell ref="AD8:AD9"/>
    <mergeCell ref="AE8:AE9"/>
    <mergeCell ref="AG8:AG9"/>
    <mergeCell ref="Z8:Z9"/>
    <mergeCell ref="AB8:AB9"/>
    <mergeCell ref="F6:Y6"/>
    <mergeCell ref="S7:Y7"/>
    <mergeCell ref="F7:R7"/>
    <mergeCell ref="Q8:R8"/>
    <mergeCell ref="V8:W8"/>
    <mergeCell ref="D7:D9"/>
    <mergeCell ref="AG29:AG30"/>
    <mergeCell ref="S8:S9"/>
    <mergeCell ref="T8:T9"/>
    <mergeCell ref="U8:U9"/>
    <mergeCell ref="V18:V19"/>
    <mergeCell ref="X8:Y8"/>
    <mergeCell ref="AA8:AA9"/>
    <mergeCell ref="Y21:Z21"/>
    <mergeCell ref="Q17:X17"/>
    <mergeCell ref="W18:W19"/>
    <mergeCell ref="J29:J30"/>
    <mergeCell ref="R28:W28"/>
    <mergeCell ref="F8:F9"/>
    <mergeCell ref="G8:G9"/>
    <mergeCell ref="H8:H9"/>
    <mergeCell ref="O8:P8"/>
    <mergeCell ref="I8:J8"/>
    <mergeCell ref="K8:L8"/>
    <mergeCell ref="M8:N8"/>
    <mergeCell ref="AI6:AJ9"/>
    <mergeCell ref="AI10:AJ10"/>
    <mergeCell ref="AI11:AJ11"/>
    <mergeCell ref="AI12:AJ12"/>
    <mergeCell ref="Q18:R18"/>
    <mergeCell ref="AI33:AJ33"/>
    <mergeCell ref="X28:Z29"/>
    <mergeCell ref="AI31:AJ31"/>
    <mergeCell ref="O29:Q29"/>
    <mergeCell ref="I28:Q28"/>
    <mergeCell ref="AI14:AJ14"/>
    <mergeCell ref="AI13:AJ13"/>
    <mergeCell ref="AH8:AH9"/>
    <mergeCell ref="B28:H28"/>
    <mergeCell ref="Y22:Z22"/>
    <mergeCell ref="Y24:Z24"/>
    <mergeCell ref="Y17:Z19"/>
    <mergeCell ref="Y20:Z20"/>
    <mergeCell ref="F17:H18"/>
    <mergeCell ref="N18:N19"/>
    <mergeCell ref="X18:X19"/>
    <mergeCell ref="T18:T19"/>
    <mergeCell ref="U18:U19"/>
    <mergeCell ref="A6:A9"/>
    <mergeCell ref="P18:P19"/>
    <mergeCell ref="A17:A19"/>
    <mergeCell ref="M18:M19"/>
    <mergeCell ref="O18:O19"/>
    <mergeCell ref="L18:L19"/>
    <mergeCell ref="C6:E6"/>
    <mergeCell ref="B6:B9"/>
    <mergeCell ref="C7:C9"/>
    <mergeCell ref="K29:K30"/>
    <mergeCell ref="I18:K18"/>
    <mergeCell ref="E7:E9"/>
    <mergeCell ref="E18:E19"/>
    <mergeCell ref="I17:P17"/>
    <mergeCell ref="B17:E17"/>
    <mergeCell ref="B18:D18"/>
    <mergeCell ref="C29:C30"/>
    <mergeCell ref="A28:A30"/>
    <mergeCell ref="R29:T29"/>
    <mergeCell ref="AI35:AJ35"/>
    <mergeCell ref="AD29:AD30"/>
    <mergeCell ref="AA28:AH28"/>
    <mergeCell ref="AE29:AE30"/>
    <mergeCell ref="AH29:AH30"/>
    <mergeCell ref="AF29:AF30"/>
    <mergeCell ref="U29:W29"/>
    <mergeCell ref="D29:D30"/>
    <mergeCell ref="Y23:Z23"/>
    <mergeCell ref="I29:I30"/>
    <mergeCell ref="L29:N29"/>
    <mergeCell ref="B29:B30"/>
    <mergeCell ref="AA29:AC29"/>
    <mergeCell ref="AI34:AJ34"/>
    <mergeCell ref="G29:H29"/>
    <mergeCell ref="E29:F29"/>
    <mergeCell ref="AI28:AJ30"/>
    <mergeCell ref="AI32:AJ32"/>
  </mergeCells>
  <printOptions/>
  <pageMargins left="0.7874015748031497" right="0.7874015748031497" top="0.7874015748031497" bottom="0.7874015748031497" header="0.1968503937007874" footer="0.1968503937007874"/>
  <pageSetup cellComments="asDisplayed" horizontalDpi="600" verticalDpi="600" orientation="portrait" paperSize="9" r:id="rId1"/>
  <headerFooter alignWithMargins="0">
    <oddFooter>&amp;C－&amp;P－</oddFooter>
  </headerFooter>
  <colBreaks count="1" manualBreakCount="1">
    <brk id="18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Q45"/>
  <sheetViews>
    <sheetView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2" customHeight="1"/>
  <cols>
    <col min="1" max="1" width="9.625" style="4" customWidth="1"/>
    <col min="2" max="17" width="5.125" style="4" customWidth="1"/>
    <col min="18" max="16384" width="9.00390625" style="4" customWidth="1"/>
  </cols>
  <sheetData>
    <row r="1" ht="18" customHeight="1">
      <c r="A1" s="152" t="s">
        <v>696</v>
      </c>
    </row>
    <row r="2" spans="1:17" ht="18" customHeight="1">
      <c r="A2" s="532" t="s">
        <v>697</v>
      </c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</row>
    <row r="3" ht="18" customHeight="1"/>
    <row r="4" spans="1:17" ht="18" customHeight="1">
      <c r="A4" s="43" t="s">
        <v>33</v>
      </c>
      <c r="B4" s="43"/>
      <c r="C4" s="43"/>
      <c r="D4" s="1"/>
      <c r="E4" s="1"/>
      <c r="F4" s="1"/>
      <c r="G4" s="1"/>
      <c r="H4" s="1"/>
      <c r="I4" s="2" t="s">
        <v>34</v>
      </c>
      <c r="K4" s="1"/>
      <c r="L4" s="1"/>
      <c r="M4" s="1"/>
      <c r="N4" s="3"/>
      <c r="O4" s="3"/>
      <c r="P4" s="3"/>
      <c r="Q4" s="3"/>
    </row>
    <row r="5" spans="1:17" ht="18" customHeight="1">
      <c r="A5" s="555" t="s">
        <v>590</v>
      </c>
      <c r="B5" s="550" t="s">
        <v>35</v>
      </c>
      <c r="C5" s="551"/>
      <c r="D5" s="551"/>
      <c r="E5" s="551"/>
      <c r="F5" s="551"/>
      <c r="G5" s="551"/>
      <c r="H5" s="551"/>
      <c r="I5" s="552"/>
      <c r="J5" s="3"/>
      <c r="K5" s="3"/>
      <c r="L5" s="3"/>
      <c r="M5" s="3"/>
      <c r="N5" s="3"/>
      <c r="O5" s="3"/>
      <c r="P5" s="3"/>
      <c r="Q5" s="3"/>
    </row>
    <row r="6" spans="1:17" ht="18" customHeight="1">
      <c r="A6" s="555"/>
      <c r="B6" s="587" t="s">
        <v>36</v>
      </c>
      <c r="C6" s="589" t="s">
        <v>37</v>
      </c>
      <c r="D6" s="559" t="s">
        <v>38</v>
      </c>
      <c r="E6" s="559" t="s">
        <v>39</v>
      </c>
      <c r="F6" s="559" t="s">
        <v>40</v>
      </c>
      <c r="G6" s="559" t="s">
        <v>41</v>
      </c>
      <c r="H6" s="559" t="s">
        <v>42</v>
      </c>
      <c r="I6" s="569" t="s">
        <v>43</v>
      </c>
      <c r="J6" s="3"/>
      <c r="K6" s="3"/>
      <c r="L6" s="3"/>
      <c r="M6" s="3"/>
      <c r="N6" s="3"/>
      <c r="O6" s="3"/>
      <c r="P6" s="3"/>
      <c r="Q6" s="3"/>
    </row>
    <row r="7" spans="1:17" ht="18" customHeight="1">
      <c r="A7" s="555"/>
      <c r="B7" s="588"/>
      <c r="C7" s="590"/>
      <c r="D7" s="560"/>
      <c r="E7" s="560"/>
      <c r="F7" s="560"/>
      <c r="G7" s="560"/>
      <c r="H7" s="560"/>
      <c r="I7" s="570"/>
      <c r="J7" s="3"/>
      <c r="K7" s="3"/>
      <c r="L7" s="3"/>
      <c r="M7" s="3"/>
      <c r="N7" s="3"/>
      <c r="O7" s="3"/>
      <c r="P7" s="3"/>
      <c r="Q7" s="3"/>
    </row>
    <row r="8" spans="1:17" ht="18" customHeight="1">
      <c r="A8" s="34" t="s">
        <v>27</v>
      </c>
      <c r="B8" s="6">
        <f>SUM(C8:I8)</f>
        <v>29</v>
      </c>
      <c r="C8" s="7">
        <v>3</v>
      </c>
      <c r="D8" s="37">
        <v>25</v>
      </c>
      <c r="E8" s="37">
        <v>0</v>
      </c>
      <c r="F8" s="37">
        <v>0</v>
      </c>
      <c r="G8" s="37">
        <v>0</v>
      </c>
      <c r="H8" s="37">
        <v>0</v>
      </c>
      <c r="I8" s="20">
        <v>1</v>
      </c>
      <c r="J8" s="3"/>
      <c r="K8" s="3"/>
      <c r="L8" s="3"/>
      <c r="M8" s="3"/>
      <c r="N8" s="3"/>
      <c r="O8" s="3"/>
      <c r="P8" s="3"/>
      <c r="Q8" s="3"/>
    </row>
    <row r="9" spans="1:17" ht="18" customHeight="1">
      <c r="A9" s="104">
        <v>20</v>
      </c>
      <c r="B9" s="6">
        <f>SUM(C9:I9)</f>
        <v>29</v>
      </c>
      <c r="C9" s="7">
        <v>3</v>
      </c>
      <c r="D9" s="37">
        <v>25</v>
      </c>
      <c r="E9" s="37">
        <v>0</v>
      </c>
      <c r="F9" s="37">
        <v>0</v>
      </c>
      <c r="G9" s="37">
        <v>0</v>
      </c>
      <c r="H9" s="37">
        <v>0</v>
      </c>
      <c r="I9" s="20">
        <v>1</v>
      </c>
      <c r="J9" s="3"/>
      <c r="K9" s="3"/>
      <c r="L9" s="3"/>
      <c r="M9" s="3"/>
      <c r="N9" s="3"/>
      <c r="O9" s="3"/>
      <c r="P9" s="3"/>
      <c r="Q9" s="3"/>
    </row>
    <row r="10" spans="1:17" ht="18" customHeight="1">
      <c r="A10" s="104">
        <v>21</v>
      </c>
      <c r="B10" s="6">
        <f>SUM(C10:I10)</f>
        <v>29</v>
      </c>
      <c r="C10" s="7">
        <v>3</v>
      </c>
      <c r="D10" s="37">
        <v>25</v>
      </c>
      <c r="E10" s="37">
        <v>0</v>
      </c>
      <c r="F10" s="37">
        <v>0</v>
      </c>
      <c r="G10" s="37">
        <v>0</v>
      </c>
      <c r="H10" s="37">
        <v>0</v>
      </c>
      <c r="I10" s="20">
        <v>1</v>
      </c>
      <c r="J10" s="3"/>
      <c r="K10" s="3"/>
      <c r="L10" s="3"/>
      <c r="M10" s="3"/>
      <c r="N10" s="3"/>
      <c r="O10" s="3"/>
      <c r="P10" s="3"/>
      <c r="Q10" s="3"/>
    </row>
    <row r="11" spans="1:17" ht="18" customHeight="1">
      <c r="A11" s="104">
        <v>22</v>
      </c>
      <c r="B11" s="6">
        <f>SUM(C11:I11)</f>
        <v>29</v>
      </c>
      <c r="C11" s="7">
        <v>3</v>
      </c>
      <c r="D11" s="37">
        <v>25</v>
      </c>
      <c r="E11" s="37">
        <v>0</v>
      </c>
      <c r="F11" s="37">
        <v>0</v>
      </c>
      <c r="G11" s="37">
        <v>0</v>
      </c>
      <c r="H11" s="37">
        <v>0</v>
      </c>
      <c r="I11" s="20">
        <v>1</v>
      </c>
      <c r="J11" s="3"/>
      <c r="K11" s="3"/>
      <c r="L11" s="3"/>
      <c r="M11" s="3"/>
      <c r="N11" s="3"/>
      <c r="O11" s="3"/>
      <c r="P11" s="3"/>
      <c r="Q11" s="3"/>
    </row>
    <row r="12" spans="1:17" ht="18" customHeight="1">
      <c r="A12" s="105">
        <v>23</v>
      </c>
      <c r="B12" s="222">
        <f>SUM(C12:I12)</f>
        <v>29</v>
      </c>
      <c r="C12" s="48">
        <v>3</v>
      </c>
      <c r="D12" s="50">
        <v>25</v>
      </c>
      <c r="E12" s="50">
        <v>0</v>
      </c>
      <c r="F12" s="50">
        <v>0</v>
      </c>
      <c r="G12" s="50">
        <v>0</v>
      </c>
      <c r="H12" s="50">
        <v>0</v>
      </c>
      <c r="I12" s="45">
        <v>1</v>
      </c>
      <c r="J12" s="3"/>
      <c r="K12" s="3"/>
      <c r="L12" s="3"/>
      <c r="M12" s="3"/>
      <c r="N12" s="3"/>
      <c r="O12" s="3"/>
      <c r="P12" s="3"/>
      <c r="Q12" s="3"/>
    </row>
    <row r="13" spans="1:17" ht="18" customHeight="1">
      <c r="A13" s="121"/>
      <c r="B13" s="122"/>
      <c r="C13" s="122"/>
      <c r="D13" s="123"/>
      <c r="E13" s="122"/>
      <c r="F13" s="122"/>
      <c r="G13" s="123"/>
      <c r="H13" s="123"/>
      <c r="I13" s="123"/>
      <c r="J13" s="123"/>
      <c r="K13" s="123"/>
      <c r="L13" s="123"/>
      <c r="M13" s="122"/>
      <c r="N13" s="3"/>
      <c r="O13" s="3"/>
      <c r="P13" s="3"/>
      <c r="Q13" s="3"/>
    </row>
    <row r="14" spans="1:17" ht="18" customHeight="1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3"/>
      <c r="O14" s="3"/>
      <c r="P14" s="3"/>
      <c r="Q14" s="3"/>
    </row>
    <row r="15" spans="1:17" ht="18" customHeight="1">
      <c r="A15" s="43" t="s">
        <v>44</v>
      </c>
      <c r="B15" s="43"/>
      <c r="C15" s="43"/>
      <c r="D15" s="43"/>
      <c r="E15" s="1"/>
      <c r="F15" s="1"/>
      <c r="G15" s="1"/>
      <c r="H15" s="1"/>
      <c r="I15" s="2" t="s">
        <v>45</v>
      </c>
      <c r="J15" s="1"/>
      <c r="K15" s="1"/>
      <c r="L15" s="1"/>
      <c r="M15" s="1"/>
      <c r="N15" s="3"/>
      <c r="O15" s="3"/>
      <c r="P15" s="3"/>
      <c r="Q15" s="3"/>
    </row>
    <row r="16" spans="1:17" ht="18" customHeight="1">
      <c r="A16" s="555" t="s">
        <v>590</v>
      </c>
      <c r="B16" s="566" t="s">
        <v>46</v>
      </c>
      <c r="C16" s="561" t="s">
        <v>47</v>
      </c>
      <c r="D16" s="562"/>
      <c r="E16" s="562"/>
      <c r="F16" s="562"/>
      <c r="G16" s="562"/>
      <c r="H16" s="562"/>
      <c r="I16" s="563"/>
      <c r="J16" s="3"/>
      <c r="K16" s="3"/>
      <c r="L16" s="3"/>
      <c r="M16" s="3"/>
      <c r="N16" s="3"/>
      <c r="O16" s="3"/>
      <c r="P16" s="3"/>
      <c r="Q16" s="3"/>
    </row>
    <row r="17" spans="1:17" ht="18" customHeight="1">
      <c r="A17" s="555"/>
      <c r="B17" s="567"/>
      <c r="C17" s="571" t="s">
        <v>48</v>
      </c>
      <c r="D17" s="572" t="s">
        <v>49</v>
      </c>
      <c r="E17" s="559" t="s">
        <v>50</v>
      </c>
      <c r="F17" s="559" t="s">
        <v>51</v>
      </c>
      <c r="G17" s="559" t="s">
        <v>52</v>
      </c>
      <c r="H17" s="559" t="s">
        <v>53</v>
      </c>
      <c r="I17" s="574" t="s">
        <v>54</v>
      </c>
      <c r="J17" s="3"/>
      <c r="K17" s="3"/>
      <c r="L17" s="3"/>
      <c r="M17" s="3"/>
      <c r="N17" s="3"/>
      <c r="O17" s="3"/>
      <c r="P17" s="3"/>
      <c r="Q17" s="3"/>
    </row>
    <row r="18" spans="1:17" ht="18" customHeight="1">
      <c r="A18" s="555"/>
      <c r="B18" s="568"/>
      <c r="C18" s="568"/>
      <c r="D18" s="573"/>
      <c r="E18" s="560"/>
      <c r="F18" s="560"/>
      <c r="G18" s="560"/>
      <c r="H18" s="560"/>
      <c r="I18" s="575"/>
      <c r="J18" s="3"/>
      <c r="K18" s="3"/>
      <c r="L18" s="3"/>
      <c r="M18" s="3"/>
      <c r="N18" s="3"/>
      <c r="O18" s="3"/>
      <c r="P18" s="3"/>
      <c r="Q18" s="3"/>
    </row>
    <row r="19" spans="1:17" ht="18" customHeight="1">
      <c r="A19" s="34" t="s">
        <v>27</v>
      </c>
      <c r="B19" s="29">
        <v>3980</v>
      </c>
      <c r="C19" s="29">
        <f>SUM(D19:I19)</f>
        <v>125</v>
      </c>
      <c r="D19" s="29">
        <v>61</v>
      </c>
      <c r="E19" s="41">
        <v>28</v>
      </c>
      <c r="F19" s="41">
        <v>17</v>
      </c>
      <c r="G19" s="41">
        <v>18</v>
      </c>
      <c r="H19" s="41">
        <v>1</v>
      </c>
      <c r="I19" s="31">
        <v>0</v>
      </c>
      <c r="J19" s="3"/>
      <c r="K19" s="3"/>
      <c r="L19" s="3"/>
      <c r="M19" s="3"/>
      <c r="N19" s="1"/>
      <c r="O19" s="1"/>
      <c r="P19" s="1"/>
      <c r="Q19" s="1"/>
    </row>
    <row r="20" spans="1:17" ht="18" customHeight="1">
      <c r="A20" s="104">
        <v>20</v>
      </c>
      <c r="B20" s="29">
        <v>3960</v>
      </c>
      <c r="C20" s="29">
        <f>SUM(D20:I20)</f>
        <v>126</v>
      </c>
      <c r="D20" s="29">
        <v>52</v>
      </c>
      <c r="E20" s="41">
        <v>36</v>
      </c>
      <c r="F20" s="41">
        <v>23</v>
      </c>
      <c r="G20" s="41">
        <v>15</v>
      </c>
      <c r="H20" s="41">
        <v>0</v>
      </c>
      <c r="I20" s="31">
        <v>0</v>
      </c>
      <c r="J20" s="3"/>
      <c r="K20" s="3"/>
      <c r="L20" s="3"/>
      <c r="M20" s="3"/>
      <c r="N20" s="1"/>
      <c r="O20" s="1"/>
      <c r="P20" s="1"/>
      <c r="Q20" s="1"/>
    </row>
    <row r="21" spans="1:17" s="103" customFormat="1" ht="18" customHeight="1">
      <c r="A21" s="104">
        <v>21</v>
      </c>
      <c r="B21" s="29">
        <v>3930</v>
      </c>
      <c r="C21" s="29">
        <f>SUM(D21:I21)</f>
        <v>127</v>
      </c>
      <c r="D21" s="29">
        <v>57</v>
      </c>
      <c r="E21" s="41">
        <v>31</v>
      </c>
      <c r="F21" s="41">
        <v>21</v>
      </c>
      <c r="G21" s="41">
        <v>18</v>
      </c>
      <c r="H21" s="41">
        <v>0</v>
      </c>
      <c r="I21" s="31">
        <v>0</v>
      </c>
      <c r="J21" s="3"/>
      <c r="K21" s="3"/>
      <c r="L21" s="3"/>
      <c r="M21" s="3"/>
      <c r="N21" s="16"/>
      <c r="O21" s="16"/>
      <c r="P21" s="16"/>
      <c r="Q21" s="16"/>
    </row>
    <row r="22" spans="1:17" ht="18" customHeight="1">
      <c r="A22" s="104">
        <v>22</v>
      </c>
      <c r="B22" s="29">
        <v>3880</v>
      </c>
      <c r="C22" s="29">
        <f>SUM(D22:I22)</f>
        <v>126</v>
      </c>
      <c r="D22" s="29">
        <v>54</v>
      </c>
      <c r="E22" s="41">
        <v>39</v>
      </c>
      <c r="F22" s="41">
        <v>18</v>
      </c>
      <c r="G22" s="41">
        <v>9</v>
      </c>
      <c r="H22" s="41">
        <v>6</v>
      </c>
      <c r="I22" s="31">
        <v>0</v>
      </c>
      <c r="J22" s="3"/>
      <c r="K22" s="3"/>
      <c r="L22" s="3"/>
      <c r="M22" s="3"/>
      <c r="N22" s="1"/>
      <c r="O22" s="1"/>
      <c r="P22" s="1"/>
      <c r="Q22" s="1"/>
    </row>
    <row r="23" spans="1:17" ht="18" customHeight="1">
      <c r="A23" s="105">
        <v>23</v>
      </c>
      <c r="B23" s="75">
        <v>3860</v>
      </c>
      <c r="C23" s="243">
        <f>SUM(D23:I23)</f>
        <v>127</v>
      </c>
      <c r="D23" s="75">
        <v>64</v>
      </c>
      <c r="E23" s="176">
        <v>30</v>
      </c>
      <c r="F23" s="176">
        <v>18</v>
      </c>
      <c r="G23" s="176">
        <v>8</v>
      </c>
      <c r="H23" s="176">
        <v>7</v>
      </c>
      <c r="I23" s="52">
        <v>0</v>
      </c>
      <c r="J23" s="3"/>
      <c r="K23" s="3"/>
      <c r="L23" s="3"/>
      <c r="M23" s="3"/>
      <c r="N23" s="1"/>
      <c r="O23" s="1"/>
      <c r="P23" s="1"/>
      <c r="Q23" s="1"/>
    </row>
    <row r="24" spans="1:17" ht="18" customHeight="1">
      <c r="A24" s="121"/>
      <c r="B24" s="124"/>
      <c r="C24" s="124"/>
      <c r="D24" s="124"/>
      <c r="E24" s="124"/>
      <c r="F24" s="124"/>
      <c r="G24" s="124"/>
      <c r="H24" s="124"/>
      <c r="I24" s="124"/>
      <c r="J24" s="124"/>
      <c r="K24" s="97"/>
      <c r="L24" s="97"/>
      <c r="M24" s="97"/>
      <c r="N24" s="1"/>
      <c r="O24" s="1"/>
      <c r="P24" s="1"/>
      <c r="Q24" s="1"/>
    </row>
    <row r="25" spans="1:17" ht="18" customHeight="1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"/>
      <c r="O25" s="1"/>
      <c r="P25" s="1"/>
      <c r="Q25" s="1"/>
    </row>
    <row r="26" spans="1:17" ht="18" customHeight="1">
      <c r="A26" s="43" t="s">
        <v>55</v>
      </c>
      <c r="B26" s="43"/>
      <c r="C26" s="1"/>
      <c r="D26" s="1"/>
      <c r="E26" s="1"/>
      <c r="F26" s="1"/>
      <c r="G26" s="1"/>
      <c r="H26" s="1"/>
      <c r="I26" s="1"/>
      <c r="J26" s="1"/>
      <c r="K26" s="1"/>
      <c r="L26" s="1"/>
      <c r="M26" s="2" t="s">
        <v>409</v>
      </c>
      <c r="N26" s="1"/>
      <c r="O26" s="1"/>
      <c r="P26" s="1"/>
      <c r="Q26" s="1"/>
    </row>
    <row r="27" spans="1:17" ht="18" customHeight="1">
      <c r="A27" s="556" t="s">
        <v>590</v>
      </c>
      <c r="B27" s="550" t="s">
        <v>582</v>
      </c>
      <c r="C27" s="551"/>
      <c r="D27" s="551"/>
      <c r="E27" s="551"/>
      <c r="F27" s="551"/>
      <c r="G27" s="551"/>
      <c r="H27" s="551"/>
      <c r="I27" s="551"/>
      <c r="J27" s="551"/>
      <c r="K27" s="551"/>
      <c r="L27" s="551"/>
      <c r="M27" s="552"/>
      <c r="N27" s="1"/>
      <c r="O27" s="1"/>
      <c r="P27" s="1"/>
      <c r="Q27" s="1"/>
    </row>
    <row r="28" spans="1:17" ht="18" customHeight="1">
      <c r="A28" s="557"/>
      <c r="B28" s="576" t="s">
        <v>521</v>
      </c>
      <c r="C28" s="581" t="s">
        <v>488</v>
      </c>
      <c r="D28" s="553" t="s">
        <v>489</v>
      </c>
      <c r="E28" s="561" t="s">
        <v>56</v>
      </c>
      <c r="F28" s="562"/>
      <c r="G28" s="563"/>
      <c r="H28" s="561" t="s">
        <v>57</v>
      </c>
      <c r="I28" s="562"/>
      <c r="J28" s="563"/>
      <c r="K28" s="561" t="s">
        <v>58</v>
      </c>
      <c r="L28" s="562"/>
      <c r="M28" s="563"/>
      <c r="N28" s="1"/>
      <c r="O28" s="1"/>
      <c r="P28" s="1"/>
      <c r="Q28" s="1"/>
    </row>
    <row r="29" spans="1:17" ht="18" customHeight="1">
      <c r="A29" s="558"/>
      <c r="B29" s="577"/>
      <c r="C29" s="582"/>
      <c r="D29" s="554"/>
      <c r="E29" s="159" t="s">
        <v>522</v>
      </c>
      <c r="F29" s="159" t="s">
        <v>488</v>
      </c>
      <c r="G29" s="157" t="s">
        <v>489</v>
      </c>
      <c r="H29" s="159" t="s">
        <v>522</v>
      </c>
      <c r="I29" s="159" t="s">
        <v>488</v>
      </c>
      <c r="J29" s="157" t="s">
        <v>489</v>
      </c>
      <c r="K29" s="159" t="s">
        <v>522</v>
      </c>
      <c r="L29" s="159" t="s">
        <v>488</v>
      </c>
      <c r="M29" s="158" t="s">
        <v>489</v>
      </c>
      <c r="N29" s="1"/>
      <c r="O29" s="1"/>
      <c r="P29" s="1"/>
      <c r="Q29" s="1"/>
    </row>
    <row r="30" spans="1:17" ht="18" customHeight="1">
      <c r="A30" s="34" t="s">
        <v>27</v>
      </c>
      <c r="B30" s="29">
        <f>SUM(C30:D30)</f>
        <v>1163</v>
      </c>
      <c r="C30" s="29">
        <f aca="true" t="shared" si="0" ref="C30:D34">SUM(F30,I30,L30)</f>
        <v>589</v>
      </c>
      <c r="D30" s="41">
        <f t="shared" si="0"/>
        <v>574</v>
      </c>
      <c r="E30" s="29">
        <f>SUM(F30:G30)</f>
        <v>631</v>
      </c>
      <c r="F30" s="29">
        <v>329</v>
      </c>
      <c r="G30" s="41">
        <v>302</v>
      </c>
      <c r="H30" s="29">
        <f>SUM(I30:J30)</f>
        <v>439</v>
      </c>
      <c r="I30" s="29">
        <v>211</v>
      </c>
      <c r="J30" s="41">
        <v>228</v>
      </c>
      <c r="K30" s="29">
        <f>SUM(L30:M30)</f>
        <v>93</v>
      </c>
      <c r="L30" s="29">
        <v>49</v>
      </c>
      <c r="M30" s="31">
        <v>44</v>
      </c>
      <c r="N30" s="1"/>
      <c r="O30" s="1"/>
      <c r="P30" s="1"/>
      <c r="Q30" s="1"/>
    </row>
    <row r="31" spans="1:17" ht="18" customHeight="1">
      <c r="A31" s="104">
        <v>20</v>
      </c>
      <c r="B31" s="29">
        <f>SUM(C31:D31)</f>
        <v>1164</v>
      </c>
      <c r="C31" s="29">
        <f t="shared" si="0"/>
        <v>571</v>
      </c>
      <c r="D31" s="41">
        <f t="shared" si="0"/>
        <v>593</v>
      </c>
      <c r="E31" s="29">
        <f>SUM(F31:G31)</f>
        <v>673</v>
      </c>
      <c r="F31" s="29">
        <v>339</v>
      </c>
      <c r="G31" s="41">
        <v>334</v>
      </c>
      <c r="H31" s="29">
        <f>SUM(I31:J31)</f>
        <v>414</v>
      </c>
      <c r="I31" s="29">
        <v>193</v>
      </c>
      <c r="J31" s="41">
        <v>221</v>
      </c>
      <c r="K31" s="29">
        <f>SUM(L31:M31)</f>
        <v>77</v>
      </c>
      <c r="L31" s="29">
        <v>39</v>
      </c>
      <c r="M31" s="31">
        <v>38</v>
      </c>
      <c r="N31" s="1"/>
      <c r="O31" s="1"/>
      <c r="P31" s="1"/>
      <c r="Q31" s="1"/>
    </row>
    <row r="32" spans="1:17" ht="18" customHeight="1">
      <c r="A32" s="104">
        <v>21</v>
      </c>
      <c r="B32" s="29">
        <f>SUM(C32:D32)</f>
        <v>1107</v>
      </c>
      <c r="C32" s="29">
        <f t="shared" si="0"/>
        <v>585</v>
      </c>
      <c r="D32" s="41">
        <f t="shared" si="0"/>
        <v>522</v>
      </c>
      <c r="E32" s="29">
        <f>SUM(F32:G32)</f>
        <v>663</v>
      </c>
      <c r="F32" s="29">
        <v>356</v>
      </c>
      <c r="G32" s="41">
        <v>307</v>
      </c>
      <c r="H32" s="29">
        <f>SUM(I32:J32)</f>
        <v>374</v>
      </c>
      <c r="I32" s="29">
        <v>191</v>
      </c>
      <c r="J32" s="41">
        <v>183</v>
      </c>
      <c r="K32" s="29">
        <f>SUM(L32:M32)</f>
        <v>70</v>
      </c>
      <c r="L32" s="29">
        <v>38</v>
      </c>
      <c r="M32" s="31">
        <v>32</v>
      </c>
      <c r="N32" s="1"/>
      <c r="O32" s="1"/>
      <c r="P32" s="1"/>
      <c r="Q32" s="1"/>
    </row>
    <row r="33" spans="1:17" ht="18" customHeight="1">
      <c r="A33" s="104">
        <v>22</v>
      </c>
      <c r="B33" s="29">
        <f>SUM(C33:D33)</f>
        <v>1137</v>
      </c>
      <c r="C33" s="29">
        <f t="shared" si="0"/>
        <v>576</v>
      </c>
      <c r="D33" s="41">
        <f t="shared" si="0"/>
        <v>561</v>
      </c>
      <c r="E33" s="29">
        <f>SUM(F33:G33)</f>
        <v>731</v>
      </c>
      <c r="F33" s="29">
        <v>357</v>
      </c>
      <c r="G33" s="41">
        <v>374</v>
      </c>
      <c r="H33" s="29">
        <f>SUM(I33:J33)</f>
        <v>337</v>
      </c>
      <c r="I33" s="29">
        <v>177</v>
      </c>
      <c r="J33" s="41">
        <v>160</v>
      </c>
      <c r="K33" s="29">
        <f>SUM(L33:M33)</f>
        <v>69</v>
      </c>
      <c r="L33" s="29">
        <v>42</v>
      </c>
      <c r="M33" s="31">
        <v>27</v>
      </c>
      <c r="N33" s="1"/>
      <c r="O33" s="1"/>
      <c r="P33" s="1"/>
      <c r="Q33" s="1"/>
    </row>
    <row r="34" spans="1:17" ht="18" customHeight="1">
      <c r="A34" s="105">
        <v>23</v>
      </c>
      <c r="B34" s="75">
        <f>SUM(C34:D34)</f>
        <v>1070</v>
      </c>
      <c r="C34" s="75">
        <f t="shared" si="0"/>
        <v>520</v>
      </c>
      <c r="D34" s="176">
        <f t="shared" si="0"/>
        <v>550</v>
      </c>
      <c r="E34" s="243">
        <f>SUM(F34:G34)</f>
        <v>704</v>
      </c>
      <c r="F34" s="75">
        <v>349</v>
      </c>
      <c r="G34" s="176">
        <v>355</v>
      </c>
      <c r="H34" s="75">
        <f>SUM(I34:J34)</f>
        <v>301</v>
      </c>
      <c r="I34" s="75">
        <v>137</v>
      </c>
      <c r="J34" s="176">
        <v>164</v>
      </c>
      <c r="K34" s="75">
        <f>SUM(L34:M34)</f>
        <v>65</v>
      </c>
      <c r="L34" s="75">
        <v>34</v>
      </c>
      <c r="M34" s="52">
        <v>31</v>
      </c>
      <c r="N34" s="1"/>
      <c r="O34" s="1"/>
      <c r="P34" s="1"/>
      <c r="Q34" s="1"/>
    </row>
    <row r="35" spans="1:17" ht="18" customHeight="1">
      <c r="A35" s="121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"/>
      <c r="O35" s="1"/>
      <c r="P35" s="1"/>
      <c r="Q35" s="1"/>
    </row>
    <row r="36" spans="1:17" ht="18" customHeight="1">
      <c r="A36" s="11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1"/>
      <c r="O36" s="1"/>
      <c r="P36" s="1"/>
      <c r="Q36" s="1"/>
    </row>
    <row r="37" spans="1:17" ht="18" customHeight="1">
      <c r="A37" s="43" t="s">
        <v>497</v>
      </c>
      <c r="B37" s="43"/>
      <c r="C37" s="43"/>
      <c r="D37" s="43"/>
      <c r="E37" s="4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2" t="s">
        <v>409</v>
      </c>
    </row>
    <row r="38" spans="1:17" ht="18" customHeight="1">
      <c r="A38" s="556" t="s">
        <v>590</v>
      </c>
      <c r="B38" s="550" t="s">
        <v>59</v>
      </c>
      <c r="C38" s="551"/>
      <c r="D38" s="551"/>
      <c r="E38" s="551"/>
      <c r="F38" s="551"/>
      <c r="G38" s="551"/>
      <c r="H38" s="551"/>
      <c r="I38" s="551"/>
      <c r="J38" s="551"/>
      <c r="K38" s="551"/>
      <c r="L38" s="551"/>
      <c r="M38" s="552"/>
      <c r="N38" s="578" t="s">
        <v>60</v>
      </c>
      <c r="O38" s="579"/>
      <c r="P38" s="579"/>
      <c r="Q38" s="580"/>
    </row>
    <row r="39" spans="1:17" ht="18" customHeight="1">
      <c r="A39" s="557"/>
      <c r="B39" s="576" t="s">
        <v>521</v>
      </c>
      <c r="C39" s="581" t="s">
        <v>488</v>
      </c>
      <c r="D39" s="553" t="s">
        <v>489</v>
      </c>
      <c r="E39" s="561" t="s">
        <v>61</v>
      </c>
      <c r="F39" s="564"/>
      <c r="G39" s="565"/>
      <c r="H39" s="561" t="s">
        <v>62</v>
      </c>
      <c r="I39" s="562"/>
      <c r="J39" s="563"/>
      <c r="K39" s="561" t="s">
        <v>63</v>
      </c>
      <c r="L39" s="562"/>
      <c r="M39" s="563"/>
      <c r="N39" s="576" t="s">
        <v>521</v>
      </c>
      <c r="O39" s="581" t="s">
        <v>523</v>
      </c>
      <c r="P39" s="583" t="s">
        <v>524</v>
      </c>
      <c r="Q39" s="585" t="s">
        <v>525</v>
      </c>
    </row>
    <row r="40" spans="1:17" ht="18" customHeight="1">
      <c r="A40" s="558"/>
      <c r="B40" s="577"/>
      <c r="C40" s="582"/>
      <c r="D40" s="554"/>
      <c r="E40" s="159" t="s">
        <v>522</v>
      </c>
      <c r="F40" s="159" t="s">
        <v>488</v>
      </c>
      <c r="G40" s="157" t="s">
        <v>489</v>
      </c>
      <c r="H40" s="159" t="s">
        <v>522</v>
      </c>
      <c r="I40" s="159" t="s">
        <v>488</v>
      </c>
      <c r="J40" s="157" t="s">
        <v>489</v>
      </c>
      <c r="K40" s="159" t="s">
        <v>522</v>
      </c>
      <c r="L40" s="159" t="s">
        <v>488</v>
      </c>
      <c r="M40" s="158" t="s">
        <v>489</v>
      </c>
      <c r="N40" s="577"/>
      <c r="O40" s="582"/>
      <c r="P40" s="584"/>
      <c r="Q40" s="586"/>
    </row>
    <row r="41" spans="1:17" ht="18" customHeight="1">
      <c r="A41" s="34" t="s">
        <v>27</v>
      </c>
      <c r="B41" s="29">
        <f>SUM(C41:D41)</f>
        <v>2706</v>
      </c>
      <c r="C41" s="29">
        <f aca="true" t="shared" si="1" ref="C41:D45">SUM(F41,I41,L41)</f>
        <v>1358</v>
      </c>
      <c r="D41" s="41">
        <f t="shared" si="1"/>
        <v>1348</v>
      </c>
      <c r="E41" s="29">
        <f>SUM(F41:G41)</f>
        <v>631</v>
      </c>
      <c r="F41" s="29">
        <v>329</v>
      </c>
      <c r="G41" s="41">
        <v>302</v>
      </c>
      <c r="H41" s="29">
        <f>SUM(I41:J41)</f>
        <v>977</v>
      </c>
      <c r="I41" s="29">
        <v>490</v>
      </c>
      <c r="J41" s="41">
        <v>487</v>
      </c>
      <c r="K41" s="29">
        <f>SUM(L41:M41)</f>
        <v>1098</v>
      </c>
      <c r="L41" s="29">
        <v>539</v>
      </c>
      <c r="M41" s="41">
        <v>559</v>
      </c>
      <c r="N41" s="29">
        <f>SUM(O41:Q41)</f>
        <v>2706</v>
      </c>
      <c r="O41" s="29">
        <v>1691</v>
      </c>
      <c r="P41" s="41">
        <v>922</v>
      </c>
      <c r="Q41" s="31">
        <f>K30</f>
        <v>93</v>
      </c>
    </row>
    <row r="42" spans="1:17" ht="18" customHeight="1">
      <c r="A42" s="104">
        <v>20</v>
      </c>
      <c r="B42" s="29">
        <f>SUM(C42:D42)</f>
        <v>2704</v>
      </c>
      <c r="C42" s="29">
        <f t="shared" si="1"/>
        <v>1359</v>
      </c>
      <c r="D42" s="41">
        <f t="shared" si="1"/>
        <v>1345</v>
      </c>
      <c r="E42" s="29">
        <f>SUM(F42:G42)</f>
        <v>673</v>
      </c>
      <c r="F42" s="29">
        <v>339</v>
      </c>
      <c r="G42" s="41">
        <v>334</v>
      </c>
      <c r="H42" s="29">
        <f>SUM(I42:J42)</f>
        <v>1008</v>
      </c>
      <c r="I42" s="29">
        <v>506</v>
      </c>
      <c r="J42" s="41">
        <v>502</v>
      </c>
      <c r="K42" s="29">
        <f>SUM(L42:M42)</f>
        <v>1023</v>
      </c>
      <c r="L42" s="29">
        <v>514</v>
      </c>
      <c r="M42" s="41">
        <v>509</v>
      </c>
      <c r="N42" s="29">
        <f>SUM(O42:Q42)</f>
        <v>2704</v>
      </c>
      <c r="O42" s="29">
        <v>1755</v>
      </c>
      <c r="P42" s="41">
        <v>872</v>
      </c>
      <c r="Q42" s="31">
        <f>K31</f>
        <v>77</v>
      </c>
    </row>
    <row r="43" spans="1:17" ht="18" customHeight="1">
      <c r="A43" s="104">
        <v>21</v>
      </c>
      <c r="B43" s="29">
        <f>SUM(C43:D43)</f>
        <v>2700</v>
      </c>
      <c r="C43" s="29">
        <f t="shared" si="1"/>
        <v>1371</v>
      </c>
      <c r="D43" s="41">
        <f t="shared" si="1"/>
        <v>1329</v>
      </c>
      <c r="E43" s="29">
        <f>SUM(F43:G43)</f>
        <v>663</v>
      </c>
      <c r="F43" s="29">
        <v>356</v>
      </c>
      <c r="G43" s="41">
        <v>307</v>
      </c>
      <c r="H43" s="29">
        <f>SUM(I43:J43)</f>
        <v>995</v>
      </c>
      <c r="I43" s="29">
        <v>497</v>
      </c>
      <c r="J43" s="41">
        <v>498</v>
      </c>
      <c r="K43" s="29">
        <f>SUM(L43:M43)</f>
        <v>1042</v>
      </c>
      <c r="L43" s="29">
        <v>518</v>
      </c>
      <c r="M43" s="41">
        <v>524</v>
      </c>
      <c r="N43" s="29">
        <f>SUM(O43:Q43)</f>
        <v>2700</v>
      </c>
      <c r="O43" s="29">
        <v>1826</v>
      </c>
      <c r="P43" s="41">
        <v>804</v>
      </c>
      <c r="Q43" s="31">
        <v>70</v>
      </c>
    </row>
    <row r="44" spans="1:17" ht="18" customHeight="1">
      <c r="A44" s="104">
        <v>22</v>
      </c>
      <c r="B44" s="29">
        <f>SUM(C44:D44)</f>
        <v>2694</v>
      </c>
      <c r="C44" s="29">
        <f t="shared" si="1"/>
        <v>1380</v>
      </c>
      <c r="D44" s="41">
        <f t="shared" si="1"/>
        <v>1314</v>
      </c>
      <c r="E44" s="29">
        <f>SUM(F44:G44)</f>
        <v>731</v>
      </c>
      <c r="F44" s="29">
        <v>357</v>
      </c>
      <c r="G44" s="41">
        <v>374</v>
      </c>
      <c r="H44" s="29">
        <f>SUM(I44:J44)</f>
        <v>954</v>
      </c>
      <c r="I44" s="29">
        <v>509</v>
      </c>
      <c r="J44" s="41">
        <v>445</v>
      </c>
      <c r="K44" s="29">
        <f>SUM(L44:M44)</f>
        <v>1009</v>
      </c>
      <c r="L44" s="29">
        <v>514</v>
      </c>
      <c r="M44" s="41">
        <v>495</v>
      </c>
      <c r="N44" s="29">
        <f>SUM(O44:Q44)</f>
        <v>2694</v>
      </c>
      <c r="O44" s="29">
        <v>1908</v>
      </c>
      <c r="P44" s="41">
        <v>717</v>
      </c>
      <c r="Q44" s="31">
        <v>69</v>
      </c>
    </row>
    <row r="45" spans="1:17" ht="18" customHeight="1">
      <c r="A45" s="105">
        <v>23</v>
      </c>
      <c r="B45" s="75">
        <f>SUM(C45:D45)</f>
        <v>2679</v>
      </c>
      <c r="C45" s="75">
        <f t="shared" si="1"/>
        <v>1358</v>
      </c>
      <c r="D45" s="52">
        <f t="shared" si="1"/>
        <v>1321</v>
      </c>
      <c r="E45" s="243">
        <f>SUM(F45:G45)</f>
        <v>704</v>
      </c>
      <c r="F45" s="75">
        <v>349</v>
      </c>
      <c r="G45" s="176">
        <v>355</v>
      </c>
      <c r="H45" s="243">
        <f>SUM(I45:J45)</f>
        <v>999</v>
      </c>
      <c r="I45" s="75">
        <v>488</v>
      </c>
      <c r="J45" s="176">
        <v>511</v>
      </c>
      <c r="K45" s="243">
        <f>SUM(L45:M45)</f>
        <v>976</v>
      </c>
      <c r="L45" s="75">
        <v>521</v>
      </c>
      <c r="M45" s="176">
        <v>455</v>
      </c>
      <c r="N45" s="243">
        <f>SUM(O45:Q45)</f>
        <v>2679</v>
      </c>
      <c r="O45" s="75">
        <v>1976</v>
      </c>
      <c r="P45" s="176">
        <v>638</v>
      </c>
      <c r="Q45" s="52">
        <f>K34</f>
        <v>65</v>
      </c>
    </row>
  </sheetData>
  <sheetProtection formatCells="0" formatColumns="0" formatRows="0" insertColumns="0" insertRows="0" insertHyperlinks="0" deleteColumns="0" deleteRows="0" sort="0"/>
  <mergeCells count="41">
    <mergeCell ref="C28:C29"/>
    <mergeCell ref="C39:C40"/>
    <mergeCell ref="B6:B7"/>
    <mergeCell ref="C6:C7"/>
    <mergeCell ref="D6:D7"/>
    <mergeCell ref="G6:G7"/>
    <mergeCell ref="H6:H7"/>
    <mergeCell ref="E28:G28"/>
    <mergeCell ref="F17:F18"/>
    <mergeCell ref="G17:G18"/>
    <mergeCell ref="H17:H18"/>
    <mergeCell ref="N38:Q38"/>
    <mergeCell ref="C16:I16"/>
    <mergeCell ref="N39:N40"/>
    <mergeCell ref="O39:O40"/>
    <mergeCell ref="P39:P40"/>
    <mergeCell ref="Q39:Q40"/>
    <mergeCell ref="H28:J28"/>
    <mergeCell ref="B38:M38"/>
    <mergeCell ref="B28:B29"/>
    <mergeCell ref="K39:M39"/>
    <mergeCell ref="K28:M28"/>
    <mergeCell ref="E39:G39"/>
    <mergeCell ref="B27:M27"/>
    <mergeCell ref="B16:B18"/>
    <mergeCell ref="F6:F7"/>
    <mergeCell ref="I6:I7"/>
    <mergeCell ref="C17:C18"/>
    <mergeCell ref="D17:D18"/>
    <mergeCell ref="I17:I18"/>
    <mergeCell ref="E6:E7"/>
    <mergeCell ref="B5:I5"/>
    <mergeCell ref="D28:D29"/>
    <mergeCell ref="A5:A7"/>
    <mergeCell ref="A27:A29"/>
    <mergeCell ref="A16:A18"/>
    <mergeCell ref="A38:A40"/>
    <mergeCell ref="D39:D40"/>
    <mergeCell ref="E17:E18"/>
    <mergeCell ref="H39:J39"/>
    <mergeCell ref="B39:B40"/>
  </mergeCells>
  <printOptions/>
  <pageMargins left="0.7874015748031497" right="0.3937007874015748" top="0.5905511811023623" bottom="0.7874015748031497" header="0.1968503937007874" footer="0.1968503937007874"/>
  <pageSetup cellComments="asDisplayed" firstPageNumber="1" useFirstPageNumber="1" horizontalDpi="600" verticalDpi="600" orientation="portrait" paperSize="9" r:id="rId1"/>
  <headerFooter alignWithMargins="0">
    <oddFooter>&amp;C－&amp;P－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2"/>
  </sheetPr>
  <dimension ref="A1:AI62"/>
  <sheetViews>
    <sheetView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10.125" style="526" customWidth="1"/>
    <col min="2" max="30" width="5.375" style="526" customWidth="1"/>
    <col min="31" max="36" width="5.00390625" style="526" customWidth="1"/>
    <col min="37" max="37" width="8.375" style="526" customWidth="1"/>
    <col min="38" max="47" width="4.50390625" style="526" customWidth="1"/>
    <col min="48" max="62" width="4.75390625" style="526" customWidth="1"/>
    <col min="63" max="16384" width="9.00390625" style="526" customWidth="1"/>
  </cols>
  <sheetData>
    <row r="1" spans="1:30" s="472" customFormat="1" ht="18" customHeight="1">
      <c r="A1" s="472" t="s">
        <v>743</v>
      </c>
      <c r="AD1" s="398" t="s">
        <v>144</v>
      </c>
    </row>
    <row r="2" spans="1:21" s="472" customFormat="1" ht="18" customHeight="1">
      <c r="A2" s="815" t="s">
        <v>590</v>
      </c>
      <c r="B2" s="906" t="s">
        <v>353</v>
      </c>
      <c r="C2" s="906"/>
      <c r="D2" s="906"/>
      <c r="E2" s="906"/>
      <c r="F2" s="906"/>
      <c r="G2" s="906"/>
      <c r="H2" s="906"/>
      <c r="I2" s="906"/>
      <c r="J2" s="906"/>
      <c r="K2" s="906"/>
      <c r="L2" s="906"/>
      <c r="M2" s="900" t="s">
        <v>732</v>
      </c>
      <c r="N2" s="901"/>
      <c r="O2" s="901"/>
      <c r="P2" s="901"/>
      <c r="Q2" s="901"/>
      <c r="R2" s="901"/>
      <c r="S2" s="902"/>
      <c r="T2" s="911" t="s">
        <v>590</v>
      </c>
      <c r="U2" s="913"/>
    </row>
    <row r="3" spans="1:21" s="472" customFormat="1" ht="18" customHeight="1">
      <c r="A3" s="816"/>
      <c r="B3" s="906" t="s">
        <v>800</v>
      </c>
      <c r="C3" s="907" t="s">
        <v>801</v>
      </c>
      <c r="D3" s="905" t="s">
        <v>802</v>
      </c>
      <c r="E3" s="906" t="s">
        <v>588</v>
      </c>
      <c r="F3" s="906"/>
      <c r="G3" s="906" t="s">
        <v>808</v>
      </c>
      <c r="H3" s="906"/>
      <c r="I3" s="906" t="s">
        <v>809</v>
      </c>
      <c r="J3" s="906"/>
      <c r="K3" s="906" t="s">
        <v>810</v>
      </c>
      <c r="L3" s="906"/>
      <c r="M3" s="906" t="s">
        <v>800</v>
      </c>
      <c r="N3" s="907" t="s">
        <v>801</v>
      </c>
      <c r="O3" s="905" t="s">
        <v>802</v>
      </c>
      <c r="P3" s="906" t="s">
        <v>588</v>
      </c>
      <c r="Q3" s="906"/>
      <c r="R3" s="906" t="s">
        <v>808</v>
      </c>
      <c r="S3" s="906"/>
      <c r="T3" s="914"/>
      <c r="U3" s="915"/>
    </row>
    <row r="4" spans="1:21" s="472" customFormat="1" ht="18" customHeight="1">
      <c r="A4" s="817"/>
      <c r="B4" s="906"/>
      <c r="C4" s="907"/>
      <c r="D4" s="905"/>
      <c r="E4" s="386" t="s">
        <v>801</v>
      </c>
      <c r="F4" s="387" t="s">
        <v>802</v>
      </c>
      <c r="G4" s="386" t="s">
        <v>801</v>
      </c>
      <c r="H4" s="387" t="s">
        <v>802</v>
      </c>
      <c r="I4" s="386" t="s">
        <v>801</v>
      </c>
      <c r="J4" s="387" t="s">
        <v>802</v>
      </c>
      <c r="K4" s="386" t="s">
        <v>801</v>
      </c>
      <c r="L4" s="387" t="s">
        <v>802</v>
      </c>
      <c r="M4" s="906"/>
      <c r="N4" s="907"/>
      <c r="O4" s="905"/>
      <c r="P4" s="386" t="s">
        <v>801</v>
      </c>
      <c r="Q4" s="387" t="s">
        <v>802</v>
      </c>
      <c r="R4" s="386" t="s">
        <v>801</v>
      </c>
      <c r="S4" s="387" t="s">
        <v>802</v>
      </c>
      <c r="T4" s="984"/>
      <c r="U4" s="985"/>
    </row>
    <row r="5" spans="1:21" s="472" customFormat="1" ht="18" customHeight="1">
      <c r="A5" s="527" t="s">
        <v>27</v>
      </c>
      <c r="B5" s="492">
        <f>SUM(C5:D5)</f>
        <v>909</v>
      </c>
      <c r="C5" s="511">
        <f aca="true" t="shared" si="0" ref="C5:D9">SUM(E5,G5,I5,K5)</f>
        <v>458</v>
      </c>
      <c r="D5" s="512">
        <f t="shared" si="0"/>
        <v>451</v>
      </c>
      <c r="E5" s="513">
        <v>102</v>
      </c>
      <c r="F5" s="514">
        <v>100</v>
      </c>
      <c r="G5" s="511">
        <v>94</v>
      </c>
      <c r="H5" s="512">
        <v>113</v>
      </c>
      <c r="I5" s="513">
        <v>132</v>
      </c>
      <c r="J5" s="514">
        <v>114</v>
      </c>
      <c r="K5" s="511">
        <v>130</v>
      </c>
      <c r="L5" s="512">
        <v>124</v>
      </c>
      <c r="M5" s="380">
        <f>SUM(N5:O5)</f>
        <v>61</v>
      </c>
      <c r="N5" s="381">
        <f aca="true" t="shared" si="1" ref="N5:O9">SUM(P5,R5)</f>
        <v>39</v>
      </c>
      <c r="O5" s="382">
        <f t="shared" si="1"/>
        <v>22</v>
      </c>
      <c r="P5" s="513">
        <v>18</v>
      </c>
      <c r="Q5" s="514">
        <v>10</v>
      </c>
      <c r="R5" s="513">
        <v>21</v>
      </c>
      <c r="S5" s="514">
        <v>12</v>
      </c>
      <c r="T5" s="801" t="s">
        <v>27</v>
      </c>
      <c r="U5" s="802"/>
    </row>
    <row r="6" spans="1:21" s="472" customFormat="1" ht="18" customHeight="1">
      <c r="A6" s="408">
        <v>20</v>
      </c>
      <c r="B6" s="380">
        <f>SUM(C6:D6)</f>
        <v>868</v>
      </c>
      <c r="C6" s="491">
        <f t="shared" si="0"/>
        <v>452</v>
      </c>
      <c r="D6" s="382">
        <f t="shared" si="0"/>
        <v>416</v>
      </c>
      <c r="E6" s="381">
        <v>109</v>
      </c>
      <c r="F6" s="382">
        <v>84</v>
      </c>
      <c r="G6" s="491">
        <v>103</v>
      </c>
      <c r="H6" s="515">
        <v>104</v>
      </c>
      <c r="I6" s="381">
        <v>93</v>
      </c>
      <c r="J6" s="382">
        <v>111</v>
      </c>
      <c r="K6" s="491">
        <v>147</v>
      </c>
      <c r="L6" s="515">
        <v>117</v>
      </c>
      <c r="M6" s="380">
        <f>SUM(N6:O6)</f>
        <v>67</v>
      </c>
      <c r="N6" s="381">
        <f t="shared" si="1"/>
        <v>45</v>
      </c>
      <c r="O6" s="382">
        <f t="shared" si="1"/>
        <v>22</v>
      </c>
      <c r="P6" s="381">
        <v>18</v>
      </c>
      <c r="Q6" s="382">
        <v>8</v>
      </c>
      <c r="R6" s="381">
        <v>27</v>
      </c>
      <c r="S6" s="382">
        <v>14</v>
      </c>
      <c r="T6" s="813">
        <v>20</v>
      </c>
      <c r="U6" s="1006"/>
    </row>
    <row r="7" spans="1:21" s="383" customFormat="1" ht="18" customHeight="1">
      <c r="A7" s="408">
        <v>21</v>
      </c>
      <c r="B7" s="380">
        <f>SUM(C7:D7)</f>
        <v>815</v>
      </c>
      <c r="C7" s="491">
        <f t="shared" si="0"/>
        <v>413</v>
      </c>
      <c r="D7" s="382">
        <f t="shared" si="0"/>
        <v>402</v>
      </c>
      <c r="E7" s="381">
        <v>96</v>
      </c>
      <c r="F7" s="382">
        <v>101</v>
      </c>
      <c r="G7" s="491">
        <v>109</v>
      </c>
      <c r="H7" s="515">
        <v>85</v>
      </c>
      <c r="I7" s="381">
        <v>102</v>
      </c>
      <c r="J7" s="382">
        <v>104</v>
      </c>
      <c r="K7" s="491">
        <v>106</v>
      </c>
      <c r="L7" s="515">
        <v>112</v>
      </c>
      <c r="M7" s="380">
        <f>SUM(N7:O7)</f>
        <v>62</v>
      </c>
      <c r="N7" s="381">
        <f t="shared" si="1"/>
        <v>48</v>
      </c>
      <c r="O7" s="382">
        <f t="shared" si="1"/>
        <v>14</v>
      </c>
      <c r="P7" s="381">
        <v>22</v>
      </c>
      <c r="Q7" s="382">
        <v>4</v>
      </c>
      <c r="R7" s="381">
        <v>26</v>
      </c>
      <c r="S7" s="382">
        <v>10</v>
      </c>
      <c r="T7" s="813">
        <v>21</v>
      </c>
      <c r="U7" s="1006"/>
    </row>
    <row r="8" spans="1:21" s="383" customFormat="1" ht="18" customHeight="1">
      <c r="A8" s="408">
        <v>22</v>
      </c>
      <c r="B8" s="380">
        <f>SUM(C8:D8)</f>
        <v>800</v>
      </c>
      <c r="C8" s="491">
        <f t="shared" si="0"/>
        <v>395</v>
      </c>
      <c r="D8" s="382">
        <f t="shared" si="0"/>
        <v>405</v>
      </c>
      <c r="E8" s="381">
        <v>84</v>
      </c>
      <c r="F8" s="382">
        <v>111</v>
      </c>
      <c r="G8" s="491">
        <v>96</v>
      </c>
      <c r="H8" s="515">
        <v>102</v>
      </c>
      <c r="I8" s="381">
        <v>108</v>
      </c>
      <c r="J8" s="382">
        <v>85</v>
      </c>
      <c r="K8" s="491">
        <v>107</v>
      </c>
      <c r="L8" s="515">
        <v>107</v>
      </c>
      <c r="M8" s="380">
        <f>SUM(N8:O8)</f>
        <v>63</v>
      </c>
      <c r="N8" s="381">
        <f t="shared" si="1"/>
        <v>46</v>
      </c>
      <c r="O8" s="382">
        <f t="shared" si="1"/>
        <v>17</v>
      </c>
      <c r="P8" s="381">
        <v>12</v>
      </c>
      <c r="Q8" s="382">
        <v>12</v>
      </c>
      <c r="R8" s="381">
        <v>34</v>
      </c>
      <c r="S8" s="382">
        <v>5</v>
      </c>
      <c r="T8" s="813">
        <v>22</v>
      </c>
      <c r="U8" s="1006"/>
    </row>
    <row r="9" spans="1:21" s="481" customFormat="1" ht="18" customHeight="1">
      <c r="A9" s="409">
        <v>23</v>
      </c>
      <c r="B9" s="389">
        <f>SUM(C9:D9)</f>
        <v>797</v>
      </c>
      <c r="C9" s="494">
        <f t="shared" si="0"/>
        <v>392</v>
      </c>
      <c r="D9" s="391">
        <f t="shared" si="0"/>
        <v>405</v>
      </c>
      <c r="E9" s="390">
        <v>99</v>
      </c>
      <c r="F9" s="391">
        <v>100</v>
      </c>
      <c r="G9" s="494">
        <v>83</v>
      </c>
      <c r="H9" s="516">
        <v>113</v>
      </c>
      <c r="I9" s="390">
        <v>94</v>
      </c>
      <c r="J9" s="391">
        <v>100</v>
      </c>
      <c r="K9" s="494">
        <v>116</v>
      </c>
      <c r="L9" s="516">
        <v>92</v>
      </c>
      <c r="M9" s="389">
        <f>SUM(N9:O9)</f>
        <v>51</v>
      </c>
      <c r="N9" s="390">
        <f t="shared" si="1"/>
        <v>33</v>
      </c>
      <c r="O9" s="391">
        <f t="shared" si="1"/>
        <v>18</v>
      </c>
      <c r="P9" s="390">
        <v>12</v>
      </c>
      <c r="Q9" s="391">
        <v>5</v>
      </c>
      <c r="R9" s="390">
        <v>21</v>
      </c>
      <c r="S9" s="391">
        <v>13</v>
      </c>
      <c r="T9" s="1004">
        <v>23</v>
      </c>
      <c r="U9" s="1005"/>
    </row>
    <row r="10" spans="1:30" s="481" customFormat="1" ht="18" customHeight="1">
      <c r="A10" s="480"/>
      <c r="AC10" s="480"/>
      <c r="AD10" s="517"/>
    </row>
    <row r="11" spans="1:22" s="472" customFormat="1" ht="18" customHeight="1">
      <c r="A11" s="472" t="s">
        <v>811</v>
      </c>
      <c r="S11" s="1019"/>
      <c r="T11" s="1019"/>
      <c r="V11" s="398" t="s">
        <v>812</v>
      </c>
    </row>
    <row r="12" spans="1:22" s="472" customFormat="1" ht="12" customHeight="1">
      <c r="A12" s="815" t="s">
        <v>590</v>
      </c>
      <c r="B12" s="1020" t="s">
        <v>686</v>
      </c>
      <c r="C12" s="1021"/>
      <c r="D12" s="1021"/>
      <c r="E12" s="1021"/>
      <c r="F12" s="1021"/>
      <c r="G12" s="1021"/>
      <c r="H12" s="1021"/>
      <c r="I12" s="1021"/>
      <c r="J12" s="1021"/>
      <c r="K12" s="1021"/>
      <c r="L12" s="1021"/>
      <c r="M12" s="1021"/>
      <c r="N12" s="1021"/>
      <c r="O12" s="1021"/>
      <c r="P12" s="1021"/>
      <c r="Q12" s="1021"/>
      <c r="R12" s="1021"/>
      <c r="S12" s="1021"/>
      <c r="T12" s="1022"/>
      <c r="U12" s="911" t="s">
        <v>590</v>
      </c>
      <c r="V12" s="961"/>
    </row>
    <row r="13" spans="1:32" s="472" customFormat="1" ht="12" customHeight="1">
      <c r="A13" s="816"/>
      <c r="B13" s="815" t="s">
        <v>800</v>
      </c>
      <c r="C13" s="930" t="s">
        <v>801</v>
      </c>
      <c r="D13" s="949" t="s">
        <v>802</v>
      </c>
      <c r="E13" s="918" t="s">
        <v>354</v>
      </c>
      <c r="F13" s="920"/>
      <c r="G13" s="918" t="s">
        <v>355</v>
      </c>
      <c r="H13" s="913"/>
      <c r="I13" s="918" t="s">
        <v>356</v>
      </c>
      <c r="J13" s="920"/>
      <c r="K13" s="918" t="s">
        <v>357</v>
      </c>
      <c r="L13" s="920"/>
      <c r="M13" s="1012" t="s">
        <v>426</v>
      </c>
      <c r="N13" s="1013"/>
      <c r="O13" s="1013"/>
      <c r="P13" s="1013"/>
      <c r="Q13" s="1013"/>
      <c r="R13" s="1013"/>
      <c r="S13" s="1013"/>
      <c r="T13" s="1014"/>
      <c r="U13" s="962"/>
      <c r="V13" s="963"/>
      <c r="W13" s="518"/>
      <c r="X13" s="518"/>
      <c r="Y13" s="518"/>
      <c r="Z13" s="518"/>
      <c r="AA13" s="518"/>
      <c r="AB13" s="518"/>
      <c r="AC13" s="518"/>
      <c r="AD13" s="518"/>
      <c r="AE13" s="518"/>
      <c r="AF13" s="518"/>
    </row>
    <row r="14" spans="1:32" s="472" customFormat="1" ht="12" customHeight="1">
      <c r="A14" s="816"/>
      <c r="B14" s="816"/>
      <c r="C14" s="1029"/>
      <c r="D14" s="1030"/>
      <c r="E14" s="924"/>
      <c r="F14" s="926"/>
      <c r="G14" s="984"/>
      <c r="H14" s="985"/>
      <c r="I14" s="924"/>
      <c r="J14" s="926"/>
      <c r="K14" s="924"/>
      <c r="L14" s="926"/>
      <c r="M14" s="1027" t="s">
        <v>632</v>
      </c>
      <c r="N14" s="902"/>
      <c r="O14" s="1015" t="s">
        <v>676</v>
      </c>
      <c r="P14" s="1016"/>
      <c r="Q14" s="1015" t="s">
        <v>427</v>
      </c>
      <c r="R14" s="1028"/>
      <c r="S14" s="1025" t="s">
        <v>852</v>
      </c>
      <c r="T14" s="1026"/>
      <c r="U14" s="962"/>
      <c r="V14" s="963"/>
      <c r="W14" s="518"/>
      <c r="X14" s="518"/>
      <c r="Y14" s="518"/>
      <c r="Z14" s="518"/>
      <c r="AA14" s="518"/>
      <c r="AB14" s="518"/>
      <c r="AC14" s="518"/>
      <c r="AD14" s="518"/>
      <c r="AE14" s="518"/>
      <c r="AF14" s="518"/>
    </row>
    <row r="15" spans="1:22" s="472" customFormat="1" ht="18" customHeight="1">
      <c r="A15" s="817"/>
      <c r="B15" s="817"/>
      <c r="C15" s="932"/>
      <c r="D15" s="950"/>
      <c r="E15" s="386" t="s">
        <v>801</v>
      </c>
      <c r="F15" s="387" t="s">
        <v>802</v>
      </c>
      <c r="G15" s="386" t="s">
        <v>801</v>
      </c>
      <c r="H15" s="387" t="s">
        <v>802</v>
      </c>
      <c r="I15" s="386" t="s">
        <v>801</v>
      </c>
      <c r="J15" s="387" t="s">
        <v>802</v>
      </c>
      <c r="K15" s="386" t="s">
        <v>801</v>
      </c>
      <c r="L15" s="387" t="s">
        <v>802</v>
      </c>
      <c r="M15" s="386" t="s">
        <v>801</v>
      </c>
      <c r="N15" s="387" t="s">
        <v>802</v>
      </c>
      <c r="O15" s="386" t="s">
        <v>801</v>
      </c>
      <c r="P15" s="387" t="s">
        <v>802</v>
      </c>
      <c r="Q15" s="386" t="s">
        <v>801</v>
      </c>
      <c r="R15" s="387" t="s">
        <v>802</v>
      </c>
      <c r="S15" s="386" t="s">
        <v>801</v>
      </c>
      <c r="T15" s="387" t="s">
        <v>802</v>
      </c>
      <c r="U15" s="964"/>
      <c r="V15" s="965"/>
    </row>
    <row r="16" spans="1:35" s="472" customFormat="1" ht="18" customHeight="1">
      <c r="A16" s="527" t="s">
        <v>27</v>
      </c>
      <c r="B16" s="492">
        <f>SUM(C16:D16)</f>
        <v>909</v>
      </c>
      <c r="C16" s="513">
        <f aca="true" t="shared" si="2" ref="C16:D20">SUM(E16,G16,I16,K16,M16)</f>
        <v>458</v>
      </c>
      <c r="D16" s="514">
        <f t="shared" si="2"/>
        <v>451</v>
      </c>
      <c r="E16" s="511">
        <v>177</v>
      </c>
      <c r="F16" s="512">
        <v>151</v>
      </c>
      <c r="G16" s="513">
        <v>20</v>
      </c>
      <c r="H16" s="514">
        <v>21</v>
      </c>
      <c r="I16" s="513">
        <v>5</v>
      </c>
      <c r="J16" s="514">
        <v>19</v>
      </c>
      <c r="K16" s="513">
        <v>60</v>
      </c>
      <c r="L16" s="514">
        <v>47</v>
      </c>
      <c r="M16" s="511">
        <f aca="true" t="shared" si="3" ref="M16:N20">SUM(O16,Q16,S16)</f>
        <v>196</v>
      </c>
      <c r="N16" s="512">
        <f t="shared" si="3"/>
        <v>213</v>
      </c>
      <c r="O16" s="513">
        <v>39</v>
      </c>
      <c r="P16" s="514">
        <v>55</v>
      </c>
      <c r="Q16" s="513">
        <v>44</v>
      </c>
      <c r="R16" s="514">
        <v>46</v>
      </c>
      <c r="S16" s="513">
        <v>113</v>
      </c>
      <c r="T16" s="514">
        <v>112</v>
      </c>
      <c r="U16" s="801" t="s">
        <v>27</v>
      </c>
      <c r="V16" s="802"/>
      <c r="AI16" s="383"/>
    </row>
    <row r="17" spans="1:35" s="479" customFormat="1" ht="18" customHeight="1">
      <c r="A17" s="408">
        <v>20</v>
      </c>
      <c r="B17" s="380">
        <f>SUM(C17:D17)</f>
        <v>868</v>
      </c>
      <c r="C17" s="381">
        <f t="shared" si="2"/>
        <v>452</v>
      </c>
      <c r="D17" s="382">
        <f t="shared" si="2"/>
        <v>416</v>
      </c>
      <c r="E17" s="491">
        <v>101</v>
      </c>
      <c r="F17" s="515">
        <v>74</v>
      </c>
      <c r="G17" s="381">
        <v>10</v>
      </c>
      <c r="H17" s="382">
        <v>11</v>
      </c>
      <c r="I17" s="381">
        <v>4</v>
      </c>
      <c r="J17" s="382">
        <v>8</v>
      </c>
      <c r="K17" s="381">
        <v>32</v>
      </c>
      <c r="L17" s="382">
        <v>24</v>
      </c>
      <c r="M17" s="381">
        <f t="shared" si="3"/>
        <v>305</v>
      </c>
      <c r="N17" s="382">
        <f t="shared" si="3"/>
        <v>299</v>
      </c>
      <c r="O17" s="381">
        <v>60</v>
      </c>
      <c r="P17" s="382">
        <v>82</v>
      </c>
      <c r="Q17" s="381">
        <v>62</v>
      </c>
      <c r="R17" s="382">
        <v>66</v>
      </c>
      <c r="S17" s="381">
        <v>183</v>
      </c>
      <c r="T17" s="382">
        <v>151</v>
      </c>
      <c r="U17" s="813">
        <v>20</v>
      </c>
      <c r="V17" s="1006"/>
      <c r="AI17" s="481"/>
    </row>
    <row r="18" spans="1:22" s="383" customFormat="1" ht="18" customHeight="1">
      <c r="A18" s="408">
        <v>21</v>
      </c>
      <c r="B18" s="380">
        <f>SUM(C18:D18)</f>
        <v>815</v>
      </c>
      <c r="C18" s="381">
        <f t="shared" si="2"/>
        <v>413</v>
      </c>
      <c r="D18" s="382">
        <f t="shared" si="2"/>
        <v>402</v>
      </c>
      <c r="E18" s="491">
        <v>11</v>
      </c>
      <c r="F18" s="515">
        <v>3</v>
      </c>
      <c r="G18" s="381">
        <v>0</v>
      </c>
      <c r="H18" s="382">
        <v>0</v>
      </c>
      <c r="I18" s="381">
        <v>0</v>
      </c>
      <c r="J18" s="382">
        <v>0</v>
      </c>
      <c r="K18" s="381">
        <v>4</v>
      </c>
      <c r="L18" s="382">
        <v>0</v>
      </c>
      <c r="M18" s="381">
        <f t="shared" si="3"/>
        <v>398</v>
      </c>
      <c r="N18" s="382">
        <f t="shared" si="3"/>
        <v>399</v>
      </c>
      <c r="O18" s="381">
        <v>81</v>
      </c>
      <c r="P18" s="382">
        <v>105</v>
      </c>
      <c r="Q18" s="381">
        <v>79</v>
      </c>
      <c r="R18" s="382">
        <v>95</v>
      </c>
      <c r="S18" s="381">
        <v>238</v>
      </c>
      <c r="T18" s="382">
        <v>199</v>
      </c>
      <c r="U18" s="813">
        <v>21</v>
      </c>
      <c r="V18" s="1006"/>
    </row>
    <row r="19" spans="1:22" s="383" customFormat="1" ht="18" customHeight="1">
      <c r="A19" s="408">
        <v>22</v>
      </c>
      <c r="B19" s="380">
        <f>SUM(C19:D19)</f>
        <v>800</v>
      </c>
      <c r="C19" s="381">
        <f t="shared" si="2"/>
        <v>395</v>
      </c>
      <c r="D19" s="382">
        <f t="shared" si="2"/>
        <v>405</v>
      </c>
      <c r="E19" s="491">
        <v>0</v>
      </c>
      <c r="F19" s="515">
        <v>1</v>
      </c>
      <c r="G19" s="381">
        <v>0</v>
      </c>
      <c r="H19" s="382">
        <v>0</v>
      </c>
      <c r="I19" s="381">
        <v>0</v>
      </c>
      <c r="J19" s="382">
        <v>0</v>
      </c>
      <c r="K19" s="381">
        <v>0</v>
      </c>
      <c r="L19" s="382">
        <v>0</v>
      </c>
      <c r="M19" s="381">
        <f t="shared" si="3"/>
        <v>395</v>
      </c>
      <c r="N19" s="382">
        <f t="shared" si="3"/>
        <v>404</v>
      </c>
      <c r="O19" s="381">
        <v>75</v>
      </c>
      <c r="P19" s="382">
        <v>110</v>
      </c>
      <c r="Q19" s="381">
        <v>75</v>
      </c>
      <c r="R19" s="382">
        <v>100</v>
      </c>
      <c r="S19" s="381">
        <v>245</v>
      </c>
      <c r="T19" s="382">
        <v>194</v>
      </c>
      <c r="U19" s="813">
        <v>22</v>
      </c>
      <c r="V19" s="1006"/>
    </row>
    <row r="20" spans="1:22" s="481" customFormat="1" ht="18" customHeight="1">
      <c r="A20" s="409">
        <v>23</v>
      </c>
      <c r="B20" s="389">
        <f>SUM(C20:D20)</f>
        <v>797</v>
      </c>
      <c r="C20" s="390">
        <f t="shared" si="2"/>
        <v>392</v>
      </c>
      <c r="D20" s="391">
        <f t="shared" si="2"/>
        <v>405</v>
      </c>
      <c r="E20" s="494">
        <v>0</v>
      </c>
      <c r="F20" s="516">
        <v>0</v>
      </c>
      <c r="G20" s="390">
        <v>0</v>
      </c>
      <c r="H20" s="391">
        <v>0</v>
      </c>
      <c r="I20" s="390">
        <v>0</v>
      </c>
      <c r="J20" s="391">
        <v>0</v>
      </c>
      <c r="K20" s="390">
        <v>0</v>
      </c>
      <c r="L20" s="391">
        <v>0</v>
      </c>
      <c r="M20" s="390">
        <f t="shared" si="3"/>
        <v>392</v>
      </c>
      <c r="N20" s="391">
        <f t="shared" si="3"/>
        <v>405</v>
      </c>
      <c r="O20" s="390">
        <v>73</v>
      </c>
      <c r="P20" s="391">
        <v>111</v>
      </c>
      <c r="Q20" s="390">
        <v>82</v>
      </c>
      <c r="R20" s="391">
        <v>98</v>
      </c>
      <c r="S20" s="390">
        <v>237</v>
      </c>
      <c r="T20" s="391">
        <v>196</v>
      </c>
      <c r="U20" s="1004">
        <v>23</v>
      </c>
      <c r="V20" s="1005"/>
    </row>
    <row r="21" spans="1:20" s="472" customFormat="1" ht="18" customHeight="1">
      <c r="A21" s="519"/>
      <c r="B21" s="520"/>
      <c r="C21" s="520"/>
      <c r="D21" s="520"/>
      <c r="E21" s="520"/>
      <c r="F21" s="520"/>
      <c r="G21" s="520"/>
      <c r="H21" s="520"/>
      <c r="I21" s="520"/>
      <c r="J21" s="520"/>
      <c r="K21" s="520"/>
      <c r="L21" s="520"/>
      <c r="M21" s="520"/>
      <c r="N21" s="520"/>
      <c r="O21" s="520"/>
      <c r="P21" s="520"/>
      <c r="Q21" s="520"/>
      <c r="R21" s="520"/>
      <c r="S21" s="520"/>
      <c r="T21" s="521"/>
    </row>
    <row r="22" spans="1:30" s="472" customFormat="1" ht="18" customHeight="1">
      <c r="A22" s="472" t="s">
        <v>811</v>
      </c>
      <c r="AD22" s="398" t="s">
        <v>812</v>
      </c>
    </row>
    <row r="23" spans="1:30" s="472" customFormat="1" ht="12" customHeight="1">
      <c r="A23" s="815" t="s">
        <v>590</v>
      </c>
      <c r="B23" s="1007" t="s">
        <v>358</v>
      </c>
      <c r="C23" s="1008"/>
      <c r="D23" s="1008"/>
      <c r="E23" s="1008"/>
      <c r="F23" s="1008"/>
      <c r="G23" s="1008"/>
      <c r="H23" s="1008"/>
      <c r="I23" s="1008"/>
      <c r="J23" s="1008"/>
      <c r="K23" s="1008"/>
      <c r="L23" s="1008"/>
      <c r="M23" s="1008"/>
      <c r="N23" s="1008"/>
      <c r="O23" s="1008"/>
      <c r="P23" s="1008"/>
      <c r="Q23" s="1008"/>
      <c r="R23" s="1008"/>
      <c r="S23" s="1008"/>
      <c r="T23" s="1008"/>
      <c r="U23" s="1008"/>
      <c r="V23" s="1008"/>
      <c r="W23" s="1008"/>
      <c r="X23" s="1008"/>
      <c r="Y23" s="1008"/>
      <c r="Z23" s="1008"/>
      <c r="AA23" s="1008"/>
      <c r="AB23" s="1009"/>
      <c r="AC23" s="911" t="s">
        <v>590</v>
      </c>
      <c r="AD23" s="961"/>
    </row>
    <row r="24" spans="1:30" s="472" customFormat="1" ht="12" customHeight="1">
      <c r="A24" s="816"/>
      <c r="B24" s="815" t="s">
        <v>800</v>
      </c>
      <c r="C24" s="930" t="s">
        <v>801</v>
      </c>
      <c r="D24" s="949" t="s">
        <v>802</v>
      </c>
      <c r="E24" s="906" t="s">
        <v>359</v>
      </c>
      <c r="F24" s="906"/>
      <c r="G24" s="1007" t="s">
        <v>451</v>
      </c>
      <c r="H24" s="1008"/>
      <c r="I24" s="1008"/>
      <c r="J24" s="1008"/>
      <c r="K24" s="1008"/>
      <c r="L24" s="1008"/>
      <c r="M24" s="1008"/>
      <c r="N24" s="1008"/>
      <c r="O24" s="1008"/>
      <c r="P24" s="1008"/>
      <c r="Q24" s="1008"/>
      <c r="R24" s="1008"/>
      <c r="S24" s="1008"/>
      <c r="T24" s="1008"/>
      <c r="U24" s="1008"/>
      <c r="V24" s="1008"/>
      <c r="W24" s="1008"/>
      <c r="X24" s="1008"/>
      <c r="Y24" s="1008"/>
      <c r="Z24" s="1009"/>
      <c r="AA24" s="1010" t="s">
        <v>449</v>
      </c>
      <c r="AB24" s="1011"/>
      <c r="AC24" s="962"/>
      <c r="AD24" s="963"/>
    </row>
    <row r="25" spans="1:30" s="472" customFormat="1" ht="12" customHeight="1">
      <c r="A25" s="816"/>
      <c r="B25" s="816"/>
      <c r="C25" s="1029"/>
      <c r="D25" s="1030"/>
      <c r="E25" s="906" t="s">
        <v>360</v>
      </c>
      <c r="F25" s="906"/>
      <c r="G25" s="906" t="s">
        <v>361</v>
      </c>
      <c r="H25" s="900"/>
      <c r="I25" s="906" t="s">
        <v>362</v>
      </c>
      <c r="J25" s="906"/>
      <c r="K25" s="900" t="s">
        <v>363</v>
      </c>
      <c r="L25" s="902"/>
      <c r="M25" s="906" t="s">
        <v>364</v>
      </c>
      <c r="N25" s="906"/>
      <c r="O25" s="906" t="s">
        <v>365</v>
      </c>
      <c r="P25" s="906"/>
      <c r="Q25" s="900" t="s">
        <v>366</v>
      </c>
      <c r="R25" s="902"/>
      <c r="S25" s="900" t="s">
        <v>367</v>
      </c>
      <c r="T25" s="902"/>
      <c r="U25" s="906" t="s">
        <v>368</v>
      </c>
      <c r="V25" s="906"/>
      <c r="W25" s="911" t="s">
        <v>369</v>
      </c>
      <c r="X25" s="902"/>
      <c r="Y25" s="906" t="s">
        <v>370</v>
      </c>
      <c r="Z25" s="906"/>
      <c r="AA25" s="1010" t="s">
        <v>450</v>
      </c>
      <c r="AB25" s="1011"/>
      <c r="AC25" s="962"/>
      <c r="AD25" s="963"/>
    </row>
    <row r="26" spans="1:30" s="472" customFormat="1" ht="18" customHeight="1">
      <c r="A26" s="817"/>
      <c r="B26" s="817"/>
      <c r="C26" s="932"/>
      <c r="D26" s="950"/>
      <c r="E26" s="386" t="s">
        <v>801</v>
      </c>
      <c r="F26" s="387" t="s">
        <v>802</v>
      </c>
      <c r="G26" s="386" t="s">
        <v>801</v>
      </c>
      <c r="H26" s="387" t="s">
        <v>802</v>
      </c>
      <c r="I26" s="386" t="s">
        <v>801</v>
      </c>
      <c r="J26" s="387" t="s">
        <v>802</v>
      </c>
      <c r="K26" s="386" t="s">
        <v>801</v>
      </c>
      <c r="L26" s="387" t="s">
        <v>802</v>
      </c>
      <c r="M26" s="386" t="s">
        <v>801</v>
      </c>
      <c r="N26" s="387" t="s">
        <v>802</v>
      </c>
      <c r="O26" s="386" t="s">
        <v>801</v>
      </c>
      <c r="P26" s="387" t="s">
        <v>802</v>
      </c>
      <c r="Q26" s="386" t="s">
        <v>801</v>
      </c>
      <c r="R26" s="387" t="s">
        <v>802</v>
      </c>
      <c r="S26" s="386" t="s">
        <v>801</v>
      </c>
      <c r="T26" s="387" t="s">
        <v>802</v>
      </c>
      <c r="U26" s="386" t="s">
        <v>801</v>
      </c>
      <c r="V26" s="387" t="s">
        <v>802</v>
      </c>
      <c r="W26" s="386" t="s">
        <v>801</v>
      </c>
      <c r="X26" s="387" t="s">
        <v>802</v>
      </c>
      <c r="Y26" s="386" t="s">
        <v>801</v>
      </c>
      <c r="Z26" s="387" t="s">
        <v>802</v>
      </c>
      <c r="AA26" s="386" t="s">
        <v>801</v>
      </c>
      <c r="AB26" s="387" t="s">
        <v>802</v>
      </c>
      <c r="AC26" s="964"/>
      <c r="AD26" s="965"/>
    </row>
    <row r="27" spans="1:30" s="472" customFormat="1" ht="18" customHeight="1">
      <c r="A27" s="527" t="s">
        <v>27</v>
      </c>
      <c r="B27" s="380">
        <f>SUM(C27:D27)</f>
        <v>61</v>
      </c>
      <c r="C27" s="491">
        <f aca="true" t="shared" si="4" ref="C27:D31">SUM(E27,G27,I27,K27,M27,O27,Q27,S27,U27,W27,Y27,AA27)</f>
        <v>39</v>
      </c>
      <c r="D27" s="515">
        <f t="shared" si="4"/>
        <v>22</v>
      </c>
      <c r="E27" s="381">
        <v>17</v>
      </c>
      <c r="F27" s="382">
        <v>9</v>
      </c>
      <c r="G27" s="491">
        <v>2</v>
      </c>
      <c r="H27" s="515">
        <v>0</v>
      </c>
      <c r="I27" s="381">
        <v>4</v>
      </c>
      <c r="J27" s="382">
        <v>0</v>
      </c>
      <c r="K27" s="381">
        <v>2</v>
      </c>
      <c r="L27" s="382">
        <v>1</v>
      </c>
      <c r="M27" s="491">
        <v>3</v>
      </c>
      <c r="N27" s="515">
        <v>4</v>
      </c>
      <c r="O27" s="381">
        <v>1</v>
      </c>
      <c r="P27" s="382">
        <v>1</v>
      </c>
      <c r="Q27" s="381">
        <v>0</v>
      </c>
      <c r="R27" s="382">
        <v>0</v>
      </c>
      <c r="S27" s="491">
        <v>3</v>
      </c>
      <c r="T27" s="515">
        <v>3</v>
      </c>
      <c r="U27" s="381">
        <v>1</v>
      </c>
      <c r="V27" s="382">
        <v>2</v>
      </c>
      <c r="W27" s="381">
        <v>0</v>
      </c>
      <c r="X27" s="382">
        <v>2</v>
      </c>
      <c r="Y27" s="491">
        <v>6</v>
      </c>
      <c r="Z27" s="515">
        <v>0</v>
      </c>
      <c r="AA27" s="384">
        <v>0</v>
      </c>
      <c r="AB27" s="382">
        <v>0</v>
      </c>
      <c r="AC27" s="801" t="s">
        <v>27</v>
      </c>
      <c r="AD27" s="802"/>
    </row>
    <row r="28" spans="1:30" s="472" customFormat="1" ht="18" customHeight="1">
      <c r="A28" s="408">
        <v>20</v>
      </c>
      <c r="B28" s="380">
        <f>SUM(C28:D28)</f>
        <v>67</v>
      </c>
      <c r="C28" s="491">
        <f t="shared" si="4"/>
        <v>45</v>
      </c>
      <c r="D28" s="515">
        <f t="shared" si="4"/>
        <v>22</v>
      </c>
      <c r="E28" s="381">
        <v>20</v>
      </c>
      <c r="F28" s="382">
        <v>10</v>
      </c>
      <c r="G28" s="491">
        <v>2</v>
      </c>
      <c r="H28" s="515">
        <v>1</v>
      </c>
      <c r="I28" s="381">
        <v>1</v>
      </c>
      <c r="J28" s="382">
        <v>0</v>
      </c>
      <c r="K28" s="381">
        <v>4</v>
      </c>
      <c r="L28" s="382">
        <v>1</v>
      </c>
      <c r="M28" s="491">
        <v>4</v>
      </c>
      <c r="N28" s="515">
        <v>2</v>
      </c>
      <c r="O28" s="381">
        <v>0</v>
      </c>
      <c r="P28" s="382">
        <v>1</v>
      </c>
      <c r="Q28" s="381">
        <v>0</v>
      </c>
      <c r="R28" s="382">
        <v>0</v>
      </c>
      <c r="S28" s="491">
        <v>2</v>
      </c>
      <c r="T28" s="515">
        <v>0</v>
      </c>
      <c r="U28" s="381">
        <v>1</v>
      </c>
      <c r="V28" s="382">
        <v>2</v>
      </c>
      <c r="W28" s="381">
        <v>0</v>
      </c>
      <c r="X28" s="382">
        <v>2</v>
      </c>
      <c r="Y28" s="491">
        <v>4</v>
      </c>
      <c r="Z28" s="515">
        <v>0</v>
      </c>
      <c r="AA28" s="384">
        <v>7</v>
      </c>
      <c r="AB28" s="382">
        <v>3</v>
      </c>
      <c r="AC28" s="813">
        <v>20</v>
      </c>
      <c r="AD28" s="1006"/>
    </row>
    <row r="29" spans="1:30" s="383" customFormat="1" ht="18" customHeight="1">
      <c r="A29" s="408">
        <v>21</v>
      </c>
      <c r="B29" s="380">
        <f>SUM(C29:D29)</f>
        <v>62</v>
      </c>
      <c r="C29" s="491">
        <f t="shared" si="4"/>
        <v>48</v>
      </c>
      <c r="D29" s="515">
        <f t="shared" si="4"/>
        <v>14</v>
      </c>
      <c r="E29" s="381">
        <v>16</v>
      </c>
      <c r="F29" s="382">
        <v>7</v>
      </c>
      <c r="G29" s="491">
        <v>4</v>
      </c>
      <c r="H29" s="515">
        <v>1</v>
      </c>
      <c r="I29" s="381">
        <v>3</v>
      </c>
      <c r="J29" s="382">
        <v>0</v>
      </c>
      <c r="K29" s="381">
        <v>3</v>
      </c>
      <c r="L29" s="382">
        <v>0</v>
      </c>
      <c r="M29" s="491">
        <v>4</v>
      </c>
      <c r="N29" s="515">
        <v>0</v>
      </c>
      <c r="O29" s="381">
        <v>0</v>
      </c>
      <c r="P29" s="382">
        <v>0</v>
      </c>
      <c r="Q29" s="381">
        <v>0</v>
      </c>
      <c r="R29" s="382">
        <v>2</v>
      </c>
      <c r="S29" s="491">
        <v>2</v>
      </c>
      <c r="T29" s="515">
        <v>0</v>
      </c>
      <c r="U29" s="381">
        <v>0</v>
      </c>
      <c r="V29" s="382">
        <v>1</v>
      </c>
      <c r="W29" s="381">
        <v>0</v>
      </c>
      <c r="X29" s="382">
        <v>0</v>
      </c>
      <c r="Y29" s="491">
        <v>4</v>
      </c>
      <c r="Z29" s="515">
        <v>0</v>
      </c>
      <c r="AA29" s="384">
        <v>12</v>
      </c>
      <c r="AB29" s="382">
        <v>3</v>
      </c>
      <c r="AC29" s="813">
        <v>21</v>
      </c>
      <c r="AD29" s="1006"/>
    </row>
    <row r="30" spans="1:30" s="383" customFormat="1" ht="18" customHeight="1">
      <c r="A30" s="408">
        <v>22</v>
      </c>
      <c r="B30" s="380">
        <f>SUM(C30:D30)</f>
        <v>63</v>
      </c>
      <c r="C30" s="491">
        <f t="shared" si="4"/>
        <v>46</v>
      </c>
      <c r="D30" s="382">
        <f t="shared" si="4"/>
        <v>17</v>
      </c>
      <c r="E30" s="381">
        <v>16</v>
      </c>
      <c r="F30" s="382">
        <v>6</v>
      </c>
      <c r="G30" s="491">
        <v>4</v>
      </c>
      <c r="H30" s="515">
        <v>1</v>
      </c>
      <c r="I30" s="381">
        <v>3</v>
      </c>
      <c r="J30" s="382">
        <v>0</v>
      </c>
      <c r="K30" s="381">
        <v>4</v>
      </c>
      <c r="L30" s="382">
        <v>0</v>
      </c>
      <c r="M30" s="491">
        <v>5</v>
      </c>
      <c r="N30" s="515">
        <v>0</v>
      </c>
      <c r="O30" s="381">
        <v>0</v>
      </c>
      <c r="P30" s="382">
        <v>0</v>
      </c>
      <c r="Q30" s="381">
        <v>0</v>
      </c>
      <c r="R30" s="382">
        <v>4</v>
      </c>
      <c r="S30" s="491">
        <v>1</v>
      </c>
      <c r="T30" s="515">
        <v>0</v>
      </c>
      <c r="U30" s="381">
        <v>1</v>
      </c>
      <c r="V30" s="382">
        <v>0</v>
      </c>
      <c r="W30" s="381">
        <v>0</v>
      </c>
      <c r="X30" s="382">
        <v>2</v>
      </c>
      <c r="Y30" s="491">
        <v>3</v>
      </c>
      <c r="Z30" s="515">
        <v>0</v>
      </c>
      <c r="AA30" s="384">
        <v>9</v>
      </c>
      <c r="AB30" s="382">
        <v>4</v>
      </c>
      <c r="AC30" s="813">
        <v>22</v>
      </c>
      <c r="AD30" s="1006"/>
    </row>
    <row r="31" spans="1:30" s="481" customFormat="1" ht="18" customHeight="1">
      <c r="A31" s="409">
        <v>23</v>
      </c>
      <c r="B31" s="389">
        <f>SUM(C31:D31)</f>
        <v>51</v>
      </c>
      <c r="C31" s="494">
        <f t="shared" si="4"/>
        <v>33</v>
      </c>
      <c r="D31" s="391">
        <f t="shared" si="4"/>
        <v>18</v>
      </c>
      <c r="E31" s="390">
        <v>11</v>
      </c>
      <c r="F31" s="391">
        <v>6</v>
      </c>
      <c r="G31" s="494">
        <v>2</v>
      </c>
      <c r="H31" s="516">
        <v>2</v>
      </c>
      <c r="I31" s="390">
        <v>1</v>
      </c>
      <c r="J31" s="391">
        <v>0</v>
      </c>
      <c r="K31" s="390">
        <v>3</v>
      </c>
      <c r="L31" s="391">
        <v>0</v>
      </c>
      <c r="M31" s="494">
        <v>2</v>
      </c>
      <c r="N31" s="516">
        <v>0</v>
      </c>
      <c r="O31" s="390">
        <v>0</v>
      </c>
      <c r="P31" s="391">
        <v>0</v>
      </c>
      <c r="Q31" s="390">
        <v>0</v>
      </c>
      <c r="R31" s="391">
        <v>2</v>
      </c>
      <c r="S31" s="494">
        <v>1</v>
      </c>
      <c r="T31" s="516">
        <v>0</v>
      </c>
      <c r="U31" s="390">
        <v>1</v>
      </c>
      <c r="V31" s="391">
        <v>0</v>
      </c>
      <c r="W31" s="390">
        <v>0</v>
      </c>
      <c r="X31" s="391">
        <v>2</v>
      </c>
      <c r="Y31" s="494">
        <v>1</v>
      </c>
      <c r="Z31" s="516">
        <v>0</v>
      </c>
      <c r="AA31" s="522">
        <v>11</v>
      </c>
      <c r="AB31" s="391">
        <v>6</v>
      </c>
      <c r="AC31" s="1004">
        <v>23</v>
      </c>
      <c r="AD31" s="1005"/>
    </row>
    <row r="32" s="472" customFormat="1" ht="18" customHeight="1"/>
    <row r="33" spans="1:28" s="472" customFormat="1" ht="18" customHeight="1">
      <c r="A33" s="472" t="s">
        <v>811</v>
      </c>
      <c r="P33" s="398"/>
      <c r="AB33" s="398" t="s">
        <v>446</v>
      </c>
    </row>
    <row r="34" spans="1:28" s="472" customFormat="1" ht="18" customHeight="1">
      <c r="A34" s="815" t="s">
        <v>590</v>
      </c>
      <c r="B34" s="900" t="s">
        <v>420</v>
      </c>
      <c r="C34" s="901"/>
      <c r="D34" s="901"/>
      <c r="E34" s="901"/>
      <c r="F34" s="901"/>
      <c r="G34" s="902"/>
      <c r="H34" s="918" t="s">
        <v>442</v>
      </c>
      <c r="I34" s="919"/>
      <c r="J34" s="920"/>
      <c r="K34" s="900" t="s">
        <v>846</v>
      </c>
      <c r="L34" s="1023"/>
      <c r="M34" s="1023"/>
      <c r="N34" s="1023"/>
      <c r="O34" s="1023"/>
      <c r="P34" s="1023"/>
      <c r="Q34" s="1023"/>
      <c r="R34" s="1024"/>
      <c r="S34" s="1012" t="s">
        <v>463</v>
      </c>
      <c r="T34" s="1013"/>
      <c r="U34" s="1013"/>
      <c r="V34" s="1013"/>
      <c r="W34" s="1013"/>
      <c r="X34" s="1013"/>
      <c r="Y34" s="1013"/>
      <c r="Z34" s="1014"/>
      <c r="AA34" s="911" t="s">
        <v>590</v>
      </c>
      <c r="AB34" s="913"/>
    </row>
    <row r="35" spans="1:28" s="472" customFormat="1" ht="18" customHeight="1">
      <c r="A35" s="816"/>
      <c r="B35" s="906" t="s">
        <v>443</v>
      </c>
      <c r="C35" s="906"/>
      <c r="D35" s="906"/>
      <c r="E35" s="906" t="s">
        <v>425</v>
      </c>
      <c r="F35" s="906"/>
      <c r="G35" s="906"/>
      <c r="H35" s="924"/>
      <c r="I35" s="925"/>
      <c r="J35" s="926"/>
      <c r="K35" s="817" t="s">
        <v>343</v>
      </c>
      <c r="L35" s="817"/>
      <c r="M35" s="817"/>
      <c r="N35" s="932" t="s">
        <v>452</v>
      </c>
      <c r="O35" s="968" t="s">
        <v>453</v>
      </c>
      <c r="P35" s="1017" t="s">
        <v>455</v>
      </c>
      <c r="Q35" s="937" t="s">
        <v>456</v>
      </c>
      <c r="R35" s="944" t="s">
        <v>454</v>
      </c>
      <c r="S35" s="900" t="s">
        <v>371</v>
      </c>
      <c r="T35" s="901"/>
      <c r="U35" s="902"/>
      <c r="V35" s="932" t="s">
        <v>452</v>
      </c>
      <c r="W35" s="968" t="s">
        <v>453</v>
      </c>
      <c r="X35" s="1017" t="s">
        <v>455</v>
      </c>
      <c r="Y35" s="937" t="s">
        <v>456</v>
      </c>
      <c r="Z35" s="944" t="s">
        <v>454</v>
      </c>
      <c r="AA35" s="914"/>
      <c r="AB35" s="915"/>
    </row>
    <row r="36" spans="1:28" s="472" customFormat="1" ht="18" customHeight="1">
      <c r="A36" s="817"/>
      <c r="B36" s="385" t="s">
        <v>800</v>
      </c>
      <c r="C36" s="386" t="s">
        <v>801</v>
      </c>
      <c r="D36" s="387" t="s">
        <v>802</v>
      </c>
      <c r="E36" s="385" t="s">
        <v>800</v>
      </c>
      <c r="F36" s="386" t="s">
        <v>801</v>
      </c>
      <c r="G36" s="387" t="s">
        <v>802</v>
      </c>
      <c r="H36" s="385" t="s">
        <v>800</v>
      </c>
      <c r="I36" s="386" t="s">
        <v>801</v>
      </c>
      <c r="J36" s="387" t="s">
        <v>802</v>
      </c>
      <c r="K36" s="385" t="s">
        <v>800</v>
      </c>
      <c r="L36" s="386" t="s">
        <v>801</v>
      </c>
      <c r="M36" s="387" t="s">
        <v>802</v>
      </c>
      <c r="N36" s="907"/>
      <c r="O36" s="904"/>
      <c r="P36" s="1018"/>
      <c r="Q36" s="938"/>
      <c r="R36" s="945"/>
      <c r="S36" s="385" t="s">
        <v>800</v>
      </c>
      <c r="T36" s="386" t="s">
        <v>801</v>
      </c>
      <c r="U36" s="387" t="s">
        <v>802</v>
      </c>
      <c r="V36" s="907"/>
      <c r="W36" s="904"/>
      <c r="X36" s="1018"/>
      <c r="Y36" s="938"/>
      <c r="Z36" s="945"/>
      <c r="AA36" s="984"/>
      <c r="AB36" s="985"/>
    </row>
    <row r="37" spans="1:28" s="472" customFormat="1" ht="18" customHeight="1">
      <c r="A37" s="527" t="s">
        <v>27</v>
      </c>
      <c r="B37" s="492">
        <f>SUM(C37:D37)</f>
        <v>60</v>
      </c>
      <c r="C37" s="513">
        <v>51</v>
      </c>
      <c r="D37" s="514">
        <v>9</v>
      </c>
      <c r="E37" s="492">
        <f>SUM(F37:G37)</f>
        <v>44</v>
      </c>
      <c r="F37" s="513">
        <v>34</v>
      </c>
      <c r="G37" s="514">
        <v>10</v>
      </c>
      <c r="H37" s="492">
        <f>SUM(I37:J37)</f>
        <v>26</v>
      </c>
      <c r="I37" s="513">
        <v>19</v>
      </c>
      <c r="J37" s="514">
        <v>7</v>
      </c>
      <c r="K37" s="523">
        <f>SUM(L37:M37)</f>
        <v>210</v>
      </c>
      <c r="L37" s="513">
        <v>100</v>
      </c>
      <c r="M37" s="514">
        <v>110</v>
      </c>
      <c r="N37" s="511">
        <v>29</v>
      </c>
      <c r="O37" s="524">
        <v>86</v>
      </c>
      <c r="P37" s="524">
        <v>68</v>
      </c>
      <c r="Q37" s="524">
        <v>27</v>
      </c>
      <c r="R37" s="512">
        <v>0</v>
      </c>
      <c r="S37" s="492">
        <f>SUM(T37:U37)</f>
        <v>23</v>
      </c>
      <c r="T37" s="511">
        <v>16</v>
      </c>
      <c r="U37" s="512">
        <v>7</v>
      </c>
      <c r="V37" s="513">
        <v>2</v>
      </c>
      <c r="W37" s="524">
        <v>13</v>
      </c>
      <c r="X37" s="524">
        <v>6</v>
      </c>
      <c r="Y37" s="524">
        <v>2</v>
      </c>
      <c r="Z37" s="514">
        <v>0</v>
      </c>
      <c r="AA37" s="801" t="s">
        <v>27</v>
      </c>
      <c r="AB37" s="802"/>
    </row>
    <row r="38" spans="1:28" s="479" customFormat="1" ht="18" customHeight="1">
      <c r="A38" s="408">
        <v>20</v>
      </c>
      <c r="B38" s="380">
        <f>SUM(C38:D38)</f>
        <v>63</v>
      </c>
      <c r="C38" s="381">
        <v>55</v>
      </c>
      <c r="D38" s="382">
        <v>8</v>
      </c>
      <c r="E38" s="380">
        <f>SUM(F38:G38)</f>
        <v>46</v>
      </c>
      <c r="F38" s="381">
        <v>37</v>
      </c>
      <c r="G38" s="382">
        <v>9</v>
      </c>
      <c r="H38" s="380">
        <f>SUM(I38:J38)</f>
        <v>24</v>
      </c>
      <c r="I38" s="381">
        <v>19</v>
      </c>
      <c r="J38" s="382">
        <v>5</v>
      </c>
      <c r="K38" s="384">
        <f>SUM(L38:M38)</f>
        <v>226</v>
      </c>
      <c r="L38" s="381">
        <v>111</v>
      </c>
      <c r="M38" s="382">
        <v>115</v>
      </c>
      <c r="N38" s="491">
        <v>25</v>
      </c>
      <c r="O38" s="388">
        <v>88</v>
      </c>
      <c r="P38" s="388">
        <v>72</v>
      </c>
      <c r="Q38" s="388">
        <v>41</v>
      </c>
      <c r="R38" s="515">
        <v>0</v>
      </c>
      <c r="S38" s="380">
        <f>SUM(T38:U38)</f>
        <v>19</v>
      </c>
      <c r="T38" s="491">
        <v>11</v>
      </c>
      <c r="U38" s="515">
        <v>8</v>
      </c>
      <c r="V38" s="381">
        <v>2</v>
      </c>
      <c r="W38" s="388">
        <v>10</v>
      </c>
      <c r="X38" s="388">
        <v>4</v>
      </c>
      <c r="Y38" s="388">
        <v>3</v>
      </c>
      <c r="Z38" s="382">
        <v>0</v>
      </c>
      <c r="AA38" s="813">
        <v>20</v>
      </c>
      <c r="AB38" s="1006"/>
    </row>
    <row r="39" spans="1:28" s="481" customFormat="1" ht="18" customHeight="1">
      <c r="A39" s="408">
        <v>21</v>
      </c>
      <c r="B39" s="380">
        <f>SUM(C39:D39)</f>
        <v>60</v>
      </c>
      <c r="C39" s="381">
        <v>51</v>
      </c>
      <c r="D39" s="382">
        <v>9</v>
      </c>
      <c r="E39" s="380">
        <f>SUM(F39:G39)</f>
        <v>42</v>
      </c>
      <c r="F39" s="381">
        <v>37</v>
      </c>
      <c r="G39" s="382">
        <v>5</v>
      </c>
      <c r="H39" s="380">
        <f>SUM(I39:J39)</f>
        <v>24</v>
      </c>
      <c r="I39" s="381">
        <v>16</v>
      </c>
      <c r="J39" s="382">
        <v>8</v>
      </c>
      <c r="K39" s="384">
        <f>SUM(L39:M39)</f>
        <v>230</v>
      </c>
      <c r="L39" s="381">
        <v>120</v>
      </c>
      <c r="M39" s="382">
        <v>110</v>
      </c>
      <c r="N39" s="491">
        <v>23</v>
      </c>
      <c r="O39" s="388">
        <v>101</v>
      </c>
      <c r="P39" s="388">
        <v>88</v>
      </c>
      <c r="Q39" s="388">
        <v>16</v>
      </c>
      <c r="R39" s="515">
        <v>2</v>
      </c>
      <c r="S39" s="380">
        <f>SUM(T39:U39)</f>
        <v>26</v>
      </c>
      <c r="T39" s="491">
        <v>15</v>
      </c>
      <c r="U39" s="515">
        <v>11</v>
      </c>
      <c r="V39" s="381">
        <v>0</v>
      </c>
      <c r="W39" s="388">
        <v>18</v>
      </c>
      <c r="X39" s="388">
        <v>3</v>
      </c>
      <c r="Y39" s="388">
        <v>3</v>
      </c>
      <c r="Z39" s="382">
        <v>2</v>
      </c>
      <c r="AA39" s="813">
        <v>21</v>
      </c>
      <c r="AB39" s="1006"/>
    </row>
    <row r="40" spans="1:28" s="383" customFormat="1" ht="18" customHeight="1">
      <c r="A40" s="408">
        <v>22</v>
      </c>
      <c r="B40" s="380">
        <f>SUM(C40:D40)</f>
        <v>65</v>
      </c>
      <c r="C40" s="381">
        <v>56</v>
      </c>
      <c r="D40" s="382">
        <v>9</v>
      </c>
      <c r="E40" s="380">
        <f>SUM(F40:G40)</f>
        <v>0</v>
      </c>
      <c r="F40" s="381">
        <v>0</v>
      </c>
      <c r="G40" s="382">
        <v>0</v>
      </c>
      <c r="H40" s="380">
        <f>SUM(I40:J40)</f>
        <v>30</v>
      </c>
      <c r="I40" s="381">
        <v>16</v>
      </c>
      <c r="J40" s="382">
        <v>14</v>
      </c>
      <c r="K40" s="384">
        <f>SUM(L40:M40)</f>
        <v>201</v>
      </c>
      <c r="L40" s="381">
        <v>94</v>
      </c>
      <c r="M40" s="382">
        <v>107</v>
      </c>
      <c r="N40" s="491">
        <v>21</v>
      </c>
      <c r="O40" s="388">
        <v>76</v>
      </c>
      <c r="P40" s="388">
        <v>77</v>
      </c>
      <c r="Q40" s="388">
        <v>27</v>
      </c>
      <c r="R40" s="515">
        <v>0</v>
      </c>
      <c r="S40" s="380">
        <f>SUM(T40:U40)</f>
        <v>24</v>
      </c>
      <c r="T40" s="491">
        <v>14</v>
      </c>
      <c r="U40" s="515">
        <v>10</v>
      </c>
      <c r="V40" s="381">
        <v>0</v>
      </c>
      <c r="W40" s="388">
        <v>19</v>
      </c>
      <c r="X40" s="388">
        <v>4</v>
      </c>
      <c r="Y40" s="388">
        <v>0</v>
      </c>
      <c r="Z40" s="382">
        <v>1</v>
      </c>
      <c r="AA40" s="813">
        <v>22</v>
      </c>
      <c r="AB40" s="1006"/>
    </row>
    <row r="41" spans="1:30" s="481" customFormat="1" ht="18" customHeight="1">
      <c r="A41" s="409">
        <v>23</v>
      </c>
      <c r="B41" s="389">
        <f>SUM(C41:D41)</f>
        <v>67</v>
      </c>
      <c r="C41" s="390">
        <v>59</v>
      </c>
      <c r="D41" s="391">
        <v>8</v>
      </c>
      <c r="E41" s="389">
        <f>SUM(F41:G41)</f>
        <v>0</v>
      </c>
      <c r="F41" s="390">
        <v>0</v>
      </c>
      <c r="G41" s="391">
        <v>0</v>
      </c>
      <c r="H41" s="389">
        <f>SUM(I41:J41)</f>
        <v>31</v>
      </c>
      <c r="I41" s="390">
        <v>17</v>
      </c>
      <c r="J41" s="391">
        <v>14</v>
      </c>
      <c r="K41" s="493">
        <f>SUM(L41:M41)</f>
        <v>196</v>
      </c>
      <c r="L41" s="390">
        <v>98</v>
      </c>
      <c r="M41" s="391">
        <v>98</v>
      </c>
      <c r="N41" s="494">
        <v>17</v>
      </c>
      <c r="O41" s="392">
        <v>71</v>
      </c>
      <c r="P41" s="392">
        <v>93</v>
      </c>
      <c r="Q41" s="392">
        <v>15</v>
      </c>
      <c r="R41" s="516">
        <v>0</v>
      </c>
      <c r="S41" s="389">
        <f>SUM(T41:U41)</f>
        <v>27</v>
      </c>
      <c r="T41" s="494">
        <v>23</v>
      </c>
      <c r="U41" s="516">
        <v>4</v>
      </c>
      <c r="V41" s="390">
        <v>1</v>
      </c>
      <c r="W41" s="392">
        <v>19</v>
      </c>
      <c r="X41" s="392">
        <v>6</v>
      </c>
      <c r="Y41" s="392">
        <v>1</v>
      </c>
      <c r="Z41" s="391">
        <v>0</v>
      </c>
      <c r="AA41" s="1004">
        <v>23</v>
      </c>
      <c r="AB41" s="1005"/>
      <c r="AD41" s="383"/>
    </row>
    <row r="42" s="472" customFormat="1" ht="18" customHeight="1"/>
    <row r="43" s="472" customFormat="1" ht="18" customHeight="1"/>
    <row r="44" spans="1:30" s="472" customFormat="1" ht="18" customHeight="1">
      <c r="A44" s="472" t="s">
        <v>813</v>
      </c>
      <c r="AD44" s="398" t="s">
        <v>812</v>
      </c>
    </row>
    <row r="45" spans="1:30" s="472" customFormat="1" ht="18" customHeight="1">
      <c r="A45" s="815" t="s">
        <v>590</v>
      </c>
      <c r="B45" s="906" t="s">
        <v>372</v>
      </c>
      <c r="C45" s="906"/>
      <c r="D45" s="906"/>
      <c r="E45" s="906"/>
      <c r="F45" s="906"/>
      <c r="G45" s="906"/>
      <c r="H45" s="906"/>
      <c r="I45" s="906"/>
      <c r="J45" s="906"/>
      <c r="K45" s="906"/>
      <c r="L45" s="906"/>
      <c r="M45" s="900" t="s">
        <v>373</v>
      </c>
      <c r="N45" s="939"/>
      <c r="O45" s="939"/>
      <c r="P45" s="939"/>
      <c r="Q45" s="939"/>
      <c r="R45" s="939"/>
      <c r="S45" s="940"/>
      <c r="T45" s="906" t="s">
        <v>169</v>
      </c>
      <c r="U45" s="906"/>
      <c r="V45" s="906"/>
      <c r="W45" s="906"/>
      <c r="X45" s="906"/>
      <c r="Y45" s="906"/>
      <c r="Z45" s="911" t="s">
        <v>374</v>
      </c>
      <c r="AA45" s="1031"/>
      <c r="AB45" s="961"/>
      <c r="AC45" s="911" t="s">
        <v>590</v>
      </c>
      <c r="AD45" s="913"/>
    </row>
    <row r="46" spans="1:30" s="472" customFormat="1" ht="18" customHeight="1">
      <c r="A46" s="816"/>
      <c r="B46" s="906" t="s">
        <v>800</v>
      </c>
      <c r="C46" s="907" t="s">
        <v>801</v>
      </c>
      <c r="D46" s="905" t="s">
        <v>802</v>
      </c>
      <c r="E46" s="906" t="s">
        <v>588</v>
      </c>
      <c r="F46" s="906"/>
      <c r="G46" s="906" t="s">
        <v>808</v>
      </c>
      <c r="H46" s="906"/>
      <c r="I46" s="906" t="s">
        <v>809</v>
      </c>
      <c r="J46" s="906"/>
      <c r="K46" s="906" t="s">
        <v>810</v>
      </c>
      <c r="L46" s="906"/>
      <c r="M46" s="906" t="s">
        <v>800</v>
      </c>
      <c r="N46" s="907" t="s">
        <v>801</v>
      </c>
      <c r="O46" s="905" t="s">
        <v>802</v>
      </c>
      <c r="P46" s="900" t="s">
        <v>375</v>
      </c>
      <c r="Q46" s="940"/>
      <c r="R46" s="900" t="s">
        <v>376</v>
      </c>
      <c r="S46" s="940"/>
      <c r="T46" s="902" t="s">
        <v>443</v>
      </c>
      <c r="U46" s="906"/>
      <c r="V46" s="906"/>
      <c r="W46" s="906" t="s">
        <v>425</v>
      </c>
      <c r="X46" s="906"/>
      <c r="Y46" s="906"/>
      <c r="Z46" s="984" t="s">
        <v>443</v>
      </c>
      <c r="AA46" s="1032"/>
      <c r="AB46" s="965"/>
      <c r="AC46" s="914"/>
      <c r="AD46" s="915"/>
    </row>
    <row r="47" spans="1:30" s="472" customFormat="1" ht="18" customHeight="1">
      <c r="A47" s="817"/>
      <c r="B47" s="906"/>
      <c r="C47" s="907"/>
      <c r="D47" s="905"/>
      <c r="E47" s="386" t="s">
        <v>801</v>
      </c>
      <c r="F47" s="387" t="s">
        <v>802</v>
      </c>
      <c r="G47" s="386" t="s">
        <v>801</v>
      </c>
      <c r="H47" s="387" t="s">
        <v>802</v>
      </c>
      <c r="I47" s="386" t="s">
        <v>801</v>
      </c>
      <c r="J47" s="387" t="s">
        <v>802</v>
      </c>
      <c r="K47" s="386" t="s">
        <v>801</v>
      </c>
      <c r="L47" s="387" t="s">
        <v>802</v>
      </c>
      <c r="M47" s="906"/>
      <c r="N47" s="907"/>
      <c r="O47" s="905"/>
      <c r="P47" s="386" t="s">
        <v>801</v>
      </c>
      <c r="Q47" s="387" t="s">
        <v>802</v>
      </c>
      <c r="R47" s="386" t="s">
        <v>801</v>
      </c>
      <c r="S47" s="387" t="s">
        <v>802</v>
      </c>
      <c r="T47" s="385" t="s">
        <v>800</v>
      </c>
      <c r="U47" s="386" t="s">
        <v>801</v>
      </c>
      <c r="V47" s="387" t="s">
        <v>802</v>
      </c>
      <c r="W47" s="385" t="s">
        <v>800</v>
      </c>
      <c r="X47" s="386" t="s">
        <v>801</v>
      </c>
      <c r="Y47" s="387" t="s">
        <v>802</v>
      </c>
      <c r="Z47" s="385" t="s">
        <v>800</v>
      </c>
      <c r="AA47" s="386" t="s">
        <v>801</v>
      </c>
      <c r="AB47" s="387" t="s">
        <v>802</v>
      </c>
      <c r="AC47" s="984"/>
      <c r="AD47" s="985"/>
    </row>
    <row r="48" spans="1:30" s="472" customFormat="1" ht="18" customHeight="1">
      <c r="A48" s="527" t="s">
        <v>27</v>
      </c>
      <c r="B48" s="523">
        <f>SUM(C48:D48)</f>
        <v>1453</v>
      </c>
      <c r="C48" s="513">
        <f aca="true" t="shared" si="5" ref="C48:D52">SUM(E48,G48,I48,K48)</f>
        <v>1095</v>
      </c>
      <c r="D48" s="514">
        <f t="shared" si="5"/>
        <v>358</v>
      </c>
      <c r="E48" s="511">
        <v>277</v>
      </c>
      <c r="F48" s="512">
        <v>97</v>
      </c>
      <c r="G48" s="513">
        <v>309</v>
      </c>
      <c r="H48" s="514">
        <v>84</v>
      </c>
      <c r="I48" s="511">
        <v>224</v>
      </c>
      <c r="J48" s="512">
        <v>80</v>
      </c>
      <c r="K48" s="513">
        <v>285</v>
      </c>
      <c r="L48" s="514">
        <v>97</v>
      </c>
      <c r="M48" s="492">
        <f>SUM(N48:O48)</f>
        <v>1453</v>
      </c>
      <c r="N48" s="511">
        <f aca="true" t="shared" si="6" ref="N48:O52">SUM(P48,R48)</f>
        <v>1095</v>
      </c>
      <c r="O48" s="514">
        <f t="shared" si="6"/>
        <v>358</v>
      </c>
      <c r="P48" s="513">
        <v>755</v>
      </c>
      <c r="Q48" s="514">
        <v>229</v>
      </c>
      <c r="R48" s="511">
        <v>340</v>
      </c>
      <c r="S48" s="512">
        <v>129</v>
      </c>
      <c r="T48" s="492">
        <f>SUM(U48:V48)</f>
        <v>40</v>
      </c>
      <c r="U48" s="513">
        <v>35</v>
      </c>
      <c r="V48" s="525">
        <v>5</v>
      </c>
      <c r="W48" s="492">
        <f>SUM(X48:Y48)</f>
        <v>50</v>
      </c>
      <c r="X48" s="513">
        <v>47</v>
      </c>
      <c r="Y48" s="514">
        <v>3</v>
      </c>
      <c r="Z48" s="492">
        <f>SUM(AA48:AB48)</f>
        <v>19</v>
      </c>
      <c r="AA48" s="511">
        <v>13</v>
      </c>
      <c r="AB48" s="514">
        <v>6</v>
      </c>
      <c r="AC48" s="801" t="s">
        <v>27</v>
      </c>
      <c r="AD48" s="802"/>
    </row>
    <row r="49" spans="1:30" s="472" customFormat="1" ht="18" customHeight="1">
      <c r="A49" s="408">
        <v>20</v>
      </c>
      <c r="B49" s="384">
        <f>SUM(C49:D49)</f>
        <v>1418</v>
      </c>
      <c r="C49" s="381">
        <f t="shared" si="5"/>
        <v>1077</v>
      </c>
      <c r="D49" s="382">
        <f t="shared" si="5"/>
        <v>341</v>
      </c>
      <c r="E49" s="491">
        <v>242</v>
      </c>
      <c r="F49" s="515">
        <v>74</v>
      </c>
      <c r="G49" s="381">
        <v>294</v>
      </c>
      <c r="H49" s="382">
        <v>99</v>
      </c>
      <c r="I49" s="491">
        <v>269</v>
      </c>
      <c r="J49" s="515">
        <v>82</v>
      </c>
      <c r="K49" s="381">
        <v>272</v>
      </c>
      <c r="L49" s="382">
        <v>86</v>
      </c>
      <c r="M49" s="380">
        <f>SUM(N49:O49)</f>
        <v>1418</v>
      </c>
      <c r="N49" s="491">
        <f t="shared" si="6"/>
        <v>1077</v>
      </c>
      <c r="O49" s="382">
        <f t="shared" si="6"/>
        <v>341</v>
      </c>
      <c r="P49" s="381">
        <v>753</v>
      </c>
      <c r="Q49" s="382">
        <v>213</v>
      </c>
      <c r="R49" s="491">
        <v>324</v>
      </c>
      <c r="S49" s="515">
        <v>128</v>
      </c>
      <c r="T49" s="380">
        <f>SUM(U49:V49)</f>
        <v>41</v>
      </c>
      <c r="U49" s="381">
        <v>36</v>
      </c>
      <c r="V49" s="476">
        <v>5</v>
      </c>
      <c r="W49" s="380">
        <f>SUM(X49:Y49)</f>
        <v>46</v>
      </c>
      <c r="X49" s="381">
        <v>41</v>
      </c>
      <c r="Y49" s="382">
        <v>5</v>
      </c>
      <c r="Z49" s="380">
        <f>SUM(AA49:AB49)</f>
        <v>19</v>
      </c>
      <c r="AA49" s="491">
        <v>12</v>
      </c>
      <c r="AB49" s="382">
        <v>7</v>
      </c>
      <c r="AC49" s="813">
        <v>20</v>
      </c>
      <c r="AD49" s="1006"/>
    </row>
    <row r="50" spans="1:30" s="383" customFormat="1" ht="18" customHeight="1">
      <c r="A50" s="408">
        <v>21</v>
      </c>
      <c r="B50" s="384">
        <f>SUM(C50:D50)</f>
        <v>1433</v>
      </c>
      <c r="C50" s="381">
        <f t="shared" si="5"/>
        <v>1086</v>
      </c>
      <c r="D50" s="382">
        <f t="shared" si="5"/>
        <v>347</v>
      </c>
      <c r="E50" s="491">
        <v>241</v>
      </c>
      <c r="F50" s="515">
        <v>92</v>
      </c>
      <c r="G50" s="381">
        <v>260</v>
      </c>
      <c r="H50" s="382">
        <v>76</v>
      </c>
      <c r="I50" s="491">
        <v>259</v>
      </c>
      <c r="J50" s="515">
        <v>94</v>
      </c>
      <c r="K50" s="381">
        <v>326</v>
      </c>
      <c r="L50" s="382">
        <v>85</v>
      </c>
      <c r="M50" s="380">
        <f>SUM(N50:O50)</f>
        <v>1433</v>
      </c>
      <c r="N50" s="491">
        <f t="shared" si="6"/>
        <v>1086</v>
      </c>
      <c r="O50" s="382">
        <f t="shared" si="6"/>
        <v>347</v>
      </c>
      <c r="P50" s="381">
        <v>769</v>
      </c>
      <c r="Q50" s="382">
        <v>208</v>
      </c>
      <c r="R50" s="491">
        <v>317</v>
      </c>
      <c r="S50" s="515">
        <v>139</v>
      </c>
      <c r="T50" s="380">
        <f>SUM(U50:V50)</f>
        <v>39</v>
      </c>
      <c r="U50" s="381">
        <v>34</v>
      </c>
      <c r="V50" s="476">
        <v>5</v>
      </c>
      <c r="W50" s="380">
        <f>SUM(X50:Y50)</f>
        <v>49</v>
      </c>
      <c r="X50" s="381">
        <v>44</v>
      </c>
      <c r="Y50" s="382">
        <v>5</v>
      </c>
      <c r="Z50" s="380">
        <f>SUM(AA50:AB50)</f>
        <v>19</v>
      </c>
      <c r="AA50" s="491">
        <v>13</v>
      </c>
      <c r="AB50" s="382">
        <v>6</v>
      </c>
      <c r="AC50" s="813">
        <v>21</v>
      </c>
      <c r="AD50" s="1006"/>
    </row>
    <row r="51" spans="1:30" s="383" customFormat="1" ht="18" customHeight="1">
      <c r="A51" s="408">
        <v>22</v>
      </c>
      <c r="B51" s="384">
        <f>SUM(C51:D51)</f>
        <v>1411</v>
      </c>
      <c r="C51" s="381">
        <f t="shared" si="5"/>
        <v>1063</v>
      </c>
      <c r="D51" s="382">
        <f t="shared" si="5"/>
        <v>348</v>
      </c>
      <c r="E51" s="491">
        <v>253</v>
      </c>
      <c r="F51" s="515">
        <v>81</v>
      </c>
      <c r="G51" s="381">
        <v>264</v>
      </c>
      <c r="H51" s="382">
        <v>97</v>
      </c>
      <c r="I51" s="491">
        <v>223</v>
      </c>
      <c r="J51" s="515">
        <v>70</v>
      </c>
      <c r="K51" s="381">
        <v>323</v>
      </c>
      <c r="L51" s="382">
        <v>100</v>
      </c>
      <c r="M51" s="380">
        <f>SUM(N51:O51)</f>
        <v>1411</v>
      </c>
      <c r="N51" s="491">
        <f t="shared" si="6"/>
        <v>1063</v>
      </c>
      <c r="O51" s="382">
        <f t="shared" si="6"/>
        <v>348</v>
      </c>
      <c r="P51" s="381">
        <v>759</v>
      </c>
      <c r="Q51" s="382">
        <v>218</v>
      </c>
      <c r="R51" s="491">
        <v>304</v>
      </c>
      <c r="S51" s="515">
        <v>130</v>
      </c>
      <c r="T51" s="380">
        <f>SUM(U51:V51)</f>
        <v>40</v>
      </c>
      <c r="U51" s="381">
        <v>33</v>
      </c>
      <c r="V51" s="476">
        <v>7</v>
      </c>
      <c r="W51" s="380">
        <f>SUM(X51:Y51)</f>
        <v>51</v>
      </c>
      <c r="X51" s="381">
        <v>44</v>
      </c>
      <c r="Y51" s="382">
        <v>7</v>
      </c>
      <c r="Z51" s="380">
        <f>SUM(AA51:AB51)</f>
        <v>19</v>
      </c>
      <c r="AA51" s="491">
        <v>12</v>
      </c>
      <c r="AB51" s="382">
        <v>7</v>
      </c>
      <c r="AC51" s="813">
        <v>22</v>
      </c>
      <c r="AD51" s="1006"/>
    </row>
    <row r="52" spans="1:30" s="481" customFormat="1" ht="18" customHeight="1">
      <c r="A52" s="409">
        <v>23</v>
      </c>
      <c r="B52" s="389">
        <f>SUM(C52:D52)</f>
        <v>1331</v>
      </c>
      <c r="C52" s="390">
        <f t="shared" si="5"/>
        <v>1001</v>
      </c>
      <c r="D52" s="391">
        <f t="shared" si="5"/>
        <v>330</v>
      </c>
      <c r="E52" s="494">
        <v>229</v>
      </c>
      <c r="F52" s="516">
        <v>79</v>
      </c>
      <c r="G52" s="390">
        <v>277</v>
      </c>
      <c r="H52" s="391">
        <v>81</v>
      </c>
      <c r="I52" s="494">
        <v>231</v>
      </c>
      <c r="J52" s="516">
        <v>93</v>
      </c>
      <c r="K52" s="390">
        <v>264</v>
      </c>
      <c r="L52" s="391">
        <v>77</v>
      </c>
      <c r="M52" s="389">
        <f>SUM(N52:O52)</f>
        <v>1331</v>
      </c>
      <c r="N52" s="494">
        <f t="shared" si="6"/>
        <v>1001</v>
      </c>
      <c r="O52" s="391">
        <f t="shared" si="6"/>
        <v>330</v>
      </c>
      <c r="P52" s="390">
        <v>713</v>
      </c>
      <c r="Q52" s="391">
        <v>198</v>
      </c>
      <c r="R52" s="494">
        <v>288</v>
      </c>
      <c r="S52" s="516">
        <v>132</v>
      </c>
      <c r="T52" s="389">
        <f>SUM(U52:V52)</f>
        <v>40</v>
      </c>
      <c r="U52" s="390">
        <v>33</v>
      </c>
      <c r="V52" s="478">
        <v>7</v>
      </c>
      <c r="W52" s="389">
        <f>SUM(X52:Y52)</f>
        <v>51</v>
      </c>
      <c r="X52" s="390">
        <v>43</v>
      </c>
      <c r="Y52" s="391">
        <v>8</v>
      </c>
      <c r="Z52" s="389">
        <f>SUM(AA52:AB52)</f>
        <v>22</v>
      </c>
      <c r="AA52" s="494">
        <v>14</v>
      </c>
      <c r="AB52" s="516">
        <v>8</v>
      </c>
      <c r="AC52" s="1004">
        <v>23</v>
      </c>
      <c r="AD52" s="1005"/>
    </row>
    <row r="53" ht="18" customHeight="1"/>
    <row r="54" spans="1:9" ht="18" customHeight="1">
      <c r="A54" s="472" t="s">
        <v>18</v>
      </c>
      <c r="I54" s="398" t="s">
        <v>446</v>
      </c>
    </row>
    <row r="55" spans="1:9" ht="18" customHeight="1">
      <c r="A55" s="815" t="s">
        <v>590</v>
      </c>
      <c r="B55" s="901" t="s">
        <v>445</v>
      </c>
      <c r="C55" s="901"/>
      <c r="D55" s="901"/>
      <c r="E55" s="901"/>
      <c r="F55" s="901"/>
      <c r="G55" s="901"/>
      <c r="H55" s="901"/>
      <c r="I55" s="902"/>
    </row>
    <row r="56" spans="1:9" ht="18" customHeight="1">
      <c r="A56" s="816"/>
      <c r="B56" s="817" t="s">
        <v>343</v>
      </c>
      <c r="C56" s="817"/>
      <c r="D56" s="817"/>
      <c r="E56" s="932" t="s">
        <v>452</v>
      </c>
      <c r="F56" s="968" t="s">
        <v>453</v>
      </c>
      <c r="G56" s="1017" t="s">
        <v>455</v>
      </c>
      <c r="H56" s="937" t="s">
        <v>456</v>
      </c>
      <c r="I56" s="944" t="s">
        <v>454</v>
      </c>
    </row>
    <row r="57" spans="1:9" ht="18" customHeight="1">
      <c r="A57" s="817"/>
      <c r="B57" s="396" t="s">
        <v>800</v>
      </c>
      <c r="C57" s="386" t="s">
        <v>801</v>
      </c>
      <c r="D57" s="387" t="s">
        <v>802</v>
      </c>
      <c r="E57" s="907"/>
      <c r="F57" s="904"/>
      <c r="G57" s="1018"/>
      <c r="H57" s="938"/>
      <c r="I57" s="945"/>
    </row>
    <row r="58" spans="1:9" ht="18" customHeight="1">
      <c r="A58" s="527" t="s">
        <v>27</v>
      </c>
      <c r="B58" s="492">
        <f>SUM(C58:D58)</f>
        <v>365</v>
      </c>
      <c r="C58" s="511">
        <v>276</v>
      </c>
      <c r="D58" s="512">
        <v>89</v>
      </c>
      <c r="E58" s="513">
        <v>2</v>
      </c>
      <c r="F58" s="524">
        <v>289</v>
      </c>
      <c r="G58" s="524">
        <v>3</v>
      </c>
      <c r="H58" s="524">
        <v>71</v>
      </c>
      <c r="I58" s="514">
        <v>0</v>
      </c>
    </row>
    <row r="59" spans="1:9" ht="18" customHeight="1">
      <c r="A59" s="408">
        <v>20</v>
      </c>
      <c r="B59" s="380">
        <f>SUM(C59:D59)</f>
        <v>312</v>
      </c>
      <c r="C59" s="491">
        <v>224</v>
      </c>
      <c r="D59" s="515">
        <v>88</v>
      </c>
      <c r="E59" s="381">
        <v>6</v>
      </c>
      <c r="F59" s="388">
        <v>253</v>
      </c>
      <c r="G59" s="388">
        <v>3</v>
      </c>
      <c r="H59" s="388">
        <v>50</v>
      </c>
      <c r="I59" s="382">
        <v>0</v>
      </c>
    </row>
    <row r="60" spans="1:9" ht="18" customHeight="1">
      <c r="A60" s="408">
        <v>21</v>
      </c>
      <c r="B60" s="380">
        <f>SUM(C60:D60)</f>
        <v>283</v>
      </c>
      <c r="C60" s="491">
        <v>205</v>
      </c>
      <c r="D60" s="515">
        <v>78</v>
      </c>
      <c r="E60" s="381">
        <v>2</v>
      </c>
      <c r="F60" s="388">
        <v>240</v>
      </c>
      <c r="G60" s="388">
        <v>3</v>
      </c>
      <c r="H60" s="388">
        <v>38</v>
      </c>
      <c r="I60" s="382">
        <v>0</v>
      </c>
    </row>
    <row r="61" spans="1:9" ht="18" customHeight="1">
      <c r="A61" s="408">
        <v>22</v>
      </c>
      <c r="B61" s="380">
        <f>SUM(C61:D61)</f>
        <v>325</v>
      </c>
      <c r="C61" s="491">
        <v>249</v>
      </c>
      <c r="D61" s="515">
        <v>76</v>
      </c>
      <c r="E61" s="381">
        <v>1</v>
      </c>
      <c r="F61" s="388">
        <v>250</v>
      </c>
      <c r="G61" s="388">
        <v>5</v>
      </c>
      <c r="H61" s="388">
        <v>62</v>
      </c>
      <c r="I61" s="382">
        <v>7</v>
      </c>
    </row>
    <row r="62" spans="1:9" ht="18" customHeight="1">
      <c r="A62" s="409">
        <v>23</v>
      </c>
      <c r="B62" s="389">
        <f>SUM(C62:D62)</f>
        <v>353</v>
      </c>
      <c r="C62" s="494">
        <v>262</v>
      </c>
      <c r="D62" s="516">
        <v>91</v>
      </c>
      <c r="E62" s="390">
        <v>1</v>
      </c>
      <c r="F62" s="392">
        <v>255</v>
      </c>
      <c r="G62" s="392">
        <v>3</v>
      </c>
      <c r="H62" s="392">
        <v>86</v>
      </c>
      <c r="I62" s="391">
        <v>8</v>
      </c>
    </row>
  </sheetData>
  <sheetProtection/>
  <mergeCells count="127">
    <mergeCell ref="W35:W36"/>
    <mergeCell ref="X35:X36"/>
    <mergeCell ref="AA40:AB40"/>
    <mergeCell ref="AA37:AB37"/>
    <mergeCell ref="AA34:AB36"/>
    <mergeCell ref="AA38:AB38"/>
    <mergeCell ref="AA39:AB39"/>
    <mergeCell ref="Y35:Y36"/>
    <mergeCell ref="Z35:Z36"/>
    <mergeCell ref="B45:L45"/>
    <mergeCell ref="H34:J35"/>
    <mergeCell ref="B34:G34"/>
    <mergeCell ref="B35:D35"/>
    <mergeCell ref="O35:O36"/>
    <mergeCell ref="C24:C26"/>
    <mergeCell ref="D24:D26"/>
    <mergeCell ref="I25:J25"/>
    <mergeCell ref="N35:N36"/>
    <mergeCell ref="AC52:AD52"/>
    <mergeCell ref="AC51:AD51"/>
    <mergeCell ref="Z45:AB45"/>
    <mergeCell ref="Z46:AB46"/>
    <mergeCell ref="AC45:AD47"/>
    <mergeCell ref="AC48:AD48"/>
    <mergeCell ref="AC49:AD49"/>
    <mergeCell ref="AC50:AD50"/>
    <mergeCell ref="Q14:R14"/>
    <mergeCell ref="G13:H14"/>
    <mergeCell ref="B13:B15"/>
    <mergeCell ref="C13:C15"/>
    <mergeCell ref="D13:D15"/>
    <mergeCell ref="B24:B26"/>
    <mergeCell ref="A34:A36"/>
    <mergeCell ref="Q35:Q36"/>
    <mergeCell ref="E25:F25"/>
    <mergeCell ref="E35:G35"/>
    <mergeCell ref="T9:U9"/>
    <mergeCell ref="U20:V20"/>
    <mergeCell ref="U12:V15"/>
    <mergeCell ref="U16:V16"/>
    <mergeCell ref="U18:V18"/>
    <mergeCell ref="S14:T14"/>
    <mergeCell ref="AA41:AB41"/>
    <mergeCell ref="R46:S46"/>
    <mergeCell ref="N46:N47"/>
    <mergeCell ref="O46:O47"/>
    <mergeCell ref="T46:V46"/>
    <mergeCell ref="T45:Y45"/>
    <mergeCell ref="W46:Y46"/>
    <mergeCell ref="U17:V17"/>
    <mergeCell ref="U19:V19"/>
    <mergeCell ref="K34:R34"/>
    <mergeCell ref="A23:A26"/>
    <mergeCell ref="E24:F24"/>
    <mergeCell ref="E46:F46"/>
    <mergeCell ref="K46:L46"/>
    <mergeCell ref="K35:M35"/>
    <mergeCell ref="P35:P36"/>
    <mergeCell ref="M45:S45"/>
    <mergeCell ref="R3:S3"/>
    <mergeCell ref="M2:S2"/>
    <mergeCell ref="M3:M4"/>
    <mergeCell ref="N3:N4"/>
    <mergeCell ref="P3:Q3"/>
    <mergeCell ref="A12:A15"/>
    <mergeCell ref="M13:T13"/>
    <mergeCell ref="I13:J14"/>
    <mergeCell ref="M14:N14"/>
    <mergeCell ref="K13:L14"/>
    <mergeCell ref="A2:A4"/>
    <mergeCell ref="I3:J3"/>
    <mergeCell ref="K3:L3"/>
    <mergeCell ref="E3:F3"/>
    <mergeCell ref="G3:H3"/>
    <mergeCell ref="S35:U35"/>
    <mergeCell ref="S11:T11"/>
    <mergeCell ref="B12:T12"/>
    <mergeCell ref="E13:F14"/>
    <mergeCell ref="T2:U4"/>
    <mergeCell ref="A55:A57"/>
    <mergeCell ref="B55:I55"/>
    <mergeCell ref="B56:D56"/>
    <mergeCell ref="E56:E57"/>
    <mergeCell ref="F56:F57"/>
    <mergeCell ref="G56:G57"/>
    <mergeCell ref="H56:H57"/>
    <mergeCell ref="I56:I57"/>
    <mergeCell ref="Y25:Z25"/>
    <mergeCell ref="T8:U8"/>
    <mergeCell ref="S34:Z34"/>
    <mergeCell ref="O14:P14"/>
    <mergeCell ref="B46:B47"/>
    <mergeCell ref="C46:C47"/>
    <mergeCell ref="S25:T25"/>
    <mergeCell ref="R35:R36"/>
    <mergeCell ref="U25:V25"/>
    <mergeCell ref="V35:V36"/>
    <mergeCell ref="T7:U7"/>
    <mergeCell ref="T6:U6"/>
    <mergeCell ref="T5:U5"/>
    <mergeCell ref="O3:O4"/>
    <mergeCell ref="A45:A47"/>
    <mergeCell ref="B2:L2"/>
    <mergeCell ref="B3:B4"/>
    <mergeCell ref="C3:C4"/>
    <mergeCell ref="D3:D4"/>
    <mergeCell ref="B23:AB23"/>
    <mergeCell ref="D46:D47"/>
    <mergeCell ref="I46:J46"/>
    <mergeCell ref="G46:H46"/>
    <mergeCell ref="Q25:R25"/>
    <mergeCell ref="M25:N25"/>
    <mergeCell ref="W25:X25"/>
    <mergeCell ref="O25:P25"/>
    <mergeCell ref="K25:L25"/>
    <mergeCell ref="P46:Q46"/>
    <mergeCell ref="M46:M47"/>
    <mergeCell ref="AC31:AD31"/>
    <mergeCell ref="G25:H25"/>
    <mergeCell ref="AC28:AD28"/>
    <mergeCell ref="AC29:AD29"/>
    <mergeCell ref="AC30:AD30"/>
    <mergeCell ref="AC23:AD26"/>
    <mergeCell ref="AC27:AD27"/>
    <mergeCell ref="G24:Z24"/>
    <mergeCell ref="AA25:AB25"/>
    <mergeCell ref="AA24:AB24"/>
  </mergeCells>
  <printOptions/>
  <pageMargins left="0.7874015748031497" right="0.7874015748031497" top="0.984251968503937" bottom="0.7874015748031497" header="0.1968503937007874" footer="0.1968503937007874"/>
  <pageSetup cellComments="asDisplayed" horizontalDpi="600" verticalDpi="600" orientation="portrait" pageOrder="overThenDown" paperSize="9" r:id="rId1"/>
  <headerFooter alignWithMargins="0">
    <oddFooter>&amp;C－&amp;P－</oddFooter>
  </headerFooter>
  <rowBreaks count="1" manualBreakCount="1">
    <brk id="43" max="29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2"/>
  </sheetPr>
  <dimension ref="A1:AC73"/>
  <sheetViews>
    <sheetView zoomScaleSheetLayoutView="100" zoomScalePageLayoutView="0"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8" customHeight="1"/>
  <cols>
    <col min="1" max="1" width="2.625" style="60" customWidth="1"/>
    <col min="2" max="2" width="13.625" style="60" customWidth="1"/>
    <col min="3" max="3" width="5.125" style="69" customWidth="1"/>
    <col min="4" max="21" width="5.125" style="60" customWidth="1"/>
    <col min="22" max="22" width="5.125" style="69" customWidth="1"/>
    <col min="23" max="23" width="2.625" style="60" customWidth="1"/>
    <col min="24" max="24" width="13.625" style="60" customWidth="1"/>
    <col min="25" max="25" width="4.625" style="60" customWidth="1"/>
    <col min="26" max="29" width="9.00390625" style="366" customWidth="1"/>
    <col min="30" max="30" width="5.75390625" style="60" customWidth="1"/>
    <col min="31" max="32" width="4.625" style="60" customWidth="1"/>
    <col min="33" max="16384" width="9.00390625" style="60" customWidth="1"/>
  </cols>
  <sheetData>
    <row r="1" spans="1:29" ht="18" customHeight="1">
      <c r="A1" s="60" t="s">
        <v>377</v>
      </c>
      <c r="T1" s="70"/>
      <c r="X1" s="70" t="s">
        <v>446</v>
      </c>
      <c r="Z1" s="60"/>
      <c r="AA1" s="60"/>
      <c r="AB1" s="60"/>
      <c r="AC1" s="60"/>
    </row>
    <row r="2" spans="1:29" ht="15" customHeight="1">
      <c r="A2" s="852" t="s">
        <v>378</v>
      </c>
      <c r="B2" s="852"/>
      <c r="C2" s="841" t="s">
        <v>589</v>
      </c>
      <c r="D2" s="841" t="s">
        <v>379</v>
      </c>
      <c r="E2" s="852"/>
      <c r="F2" s="852"/>
      <c r="G2" s="852" t="s">
        <v>380</v>
      </c>
      <c r="H2" s="852"/>
      <c r="I2" s="852"/>
      <c r="J2" s="852" t="s">
        <v>381</v>
      </c>
      <c r="K2" s="852"/>
      <c r="L2" s="852"/>
      <c r="M2" s="852" t="s">
        <v>382</v>
      </c>
      <c r="N2" s="852"/>
      <c r="O2" s="852"/>
      <c r="P2" s="852" t="s">
        <v>383</v>
      </c>
      <c r="Q2" s="852"/>
      <c r="R2" s="852"/>
      <c r="S2" s="852" t="s">
        <v>689</v>
      </c>
      <c r="T2" s="852"/>
      <c r="U2" s="852"/>
      <c r="V2" s="841" t="s">
        <v>589</v>
      </c>
      <c r="W2" s="852" t="s">
        <v>384</v>
      </c>
      <c r="X2" s="852"/>
      <c r="Y2" s="60" t="s">
        <v>504</v>
      </c>
      <c r="Z2" s="60"/>
      <c r="AA2" s="60"/>
      <c r="AB2" s="60"/>
      <c r="AC2" s="60"/>
    </row>
    <row r="3" spans="1:29" ht="15" customHeight="1">
      <c r="A3" s="852"/>
      <c r="B3" s="852"/>
      <c r="C3" s="841"/>
      <c r="D3" s="83" t="s">
        <v>660</v>
      </c>
      <c r="E3" s="84" t="s">
        <v>351</v>
      </c>
      <c r="F3" s="85" t="s">
        <v>352</v>
      </c>
      <c r="G3" s="240" t="s">
        <v>656</v>
      </c>
      <c r="H3" s="84" t="s">
        <v>351</v>
      </c>
      <c r="I3" s="85" t="s">
        <v>352</v>
      </c>
      <c r="J3" s="240" t="s">
        <v>656</v>
      </c>
      <c r="K3" s="84" t="s">
        <v>351</v>
      </c>
      <c r="L3" s="85" t="s">
        <v>352</v>
      </c>
      <c r="M3" s="240" t="s">
        <v>656</v>
      </c>
      <c r="N3" s="84" t="s">
        <v>351</v>
      </c>
      <c r="O3" s="85" t="s">
        <v>352</v>
      </c>
      <c r="P3" s="240" t="s">
        <v>656</v>
      </c>
      <c r="Q3" s="84" t="s">
        <v>351</v>
      </c>
      <c r="R3" s="85" t="s">
        <v>352</v>
      </c>
      <c r="S3" s="240" t="s">
        <v>656</v>
      </c>
      <c r="T3" s="84" t="s">
        <v>351</v>
      </c>
      <c r="U3" s="85" t="s">
        <v>352</v>
      </c>
      <c r="V3" s="841"/>
      <c r="W3" s="852"/>
      <c r="X3" s="852"/>
      <c r="Y3" s="60" t="s">
        <v>504</v>
      </c>
      <c r="Z3" s="60"/>
      <c r="AA3" s="60"/>
      <c r="AB3" s="60"/>
      <c r="AC3" s="60"/>
    </row>
    <row r="4" spans="1:29" ht="15.75" customHeight="1">
      <c r="A4" s="864" t="s">
        <v>655</v>
      </c>
      <c r="B4" s="747"/>
      <c r="C4" s="68">
        <v>19</v>
      </c>
      <c r="D4" s="65">
        <f aca="true" t="shared" si="0" ref="D4:D35">SUM(E4:F4)</f>
        <v>868</v>
      </c>
      <c r="E4" s="63">
        <f aca="true" t="shared" si="1" ref="E4:E35">SUM(H4,K4)</f>
        <v>549</v>
      </c>
      <c r="F4" s="72">
        <f aca="true" t="shared" si="2" ref="F4:F35">SUM(I4,L4)</f>
        <v>319</v>
      </c>
      <c r="G4" s="65">
        <f aca="true" t="shared" si="3" ref="G4:G35">SUM(H4:I4)</f>
        <v>533</v>
      </c>
      <c r="H4" s="63">
        <v>297</v>
      </c>
      <c r="I4" s="72">
        <v>236</v>
      </c>
      <c r="J4" s="65">
        <f aca="true" t="shared" si="4" ref="J4:J35">SUM(K4:L4)</f>
        <v>335</v>
      </c>
      <c r="K4" s="63">
        <v>252</v>
      </c>
      <c r="L4" s="76">
        <v>83</v>
      </c>
      <c r="M4" s="65">
        <f aca="true" t="shared" si="5" ref="M4:M35">SUM(N4:O4)</f>
        <v>208</v>
      </c>
      <c r="N4" s="63">
        <v>104</v>
      </c>
      <c r="O4" s="76">
        <v>104</v>
      </c>
      <c r="P4" s="65">
        <f aca="true" t="shared" si="6" ref="P4:P35">SUM(Q4:R4)</f>
        <v>115</v>
      </c>
      <c r="Q4" s="63">
        <v>81</v>
      </c>
      <c r="R4" s="72">
        <v>34</v>
      </c>
      <c r="S4" s="65">
        <f aca="true" t="shared" si="7" ref="S4:S35">SUM(T4:U4)</f>
        <v>90</v>
      </c>
      <c r="T4" s="88">
        <v>70</v>
      </c>
      <c r="U4" s="80">
        <v>20</v>
      </c>
      <c r="V4" s="68">
        <v>19</v>
      </c>
      <c r="W4" s="864" t="s">
        <v>655</v>
      </c>
      <c r="X4" s="747"/>
      <c r="Y4" s="60" t="s">
        <v>504</v>
      </c>
      <c r="Z4" s="60"/>
      <c r="AA4" s="60"/>
      <c r="AB4" s="60"/>
      <c r="AC4" s="60"/>
    </row>
    <row r="5" spans="1:29" ht="15.75" customHeight="1">
      <c r="A5" s="748"/>
      <c r="B5" s="750"/>
      <c r="C5" s="68">
        <v>20</v>
      </c>
      <c r="D5" s="65">
        <f t="shared" si="0"/>
        <v>821</v>
      </c>
      <c r="E5" s="63">
        <f t="shared" si="1"/>
        <v>504</v>
      </c>
      <c r="F5" s="76">
        <f t="shared" si="2"/>
        <v>317</v>
      </c>
      <c r="G5" s="65">
        <f t="shared" si="3"/>
        <v>463</v>
      </c>
      <c r="H5" s="74">
        <f aca="true" t="shared" si="8" ref="H5:I8">SUM(H29,H33,H37,H41,H45,H49)</f>
        <v>251</v>
      </c>
      <c r="I5" s="64">
        <f t="shared" si="8"/>
        <v>212</v>
      </c>
      <c r="J5" s="76">
        <f t="shared" si="4"/>
        <v>358</v>
      </c>
      <c r="K5" s="74">
        <f aca="true" t="shared" si="9" ref="K5:L8">SUM(K29,K33,K37,K41,K45,K49)</f>
        <v>253</v>
      </c>
      <c r="L5" s="64">
        <f t="shared" si="9"/>
        <v>105</v>
      </c>
      <c r="M5" s="65">
        <f t="shared" si="5"/>
        <v>137</v>
      </c>
      <c r="N5" s="74">
        <f aca="true" t="shared" si="10" ref="N5:O8">SUM(N29,N33,N37,N41,N45,N49)</f>
        <v>69</v>
      </c>
      <c r="O5" s="64">
        <f t="shared" si="10"/>
        <v>68</v>
      </c>
      <c r="P5" s="65">
        <f t="shared" si="6"/>
        <v>108</v>
      </c>
      <c r="Q5" s="74">
        <f aca="true" t="shared" si="11" ref="Q5:R8">SUM(Q29,Q33,Q37,Q41,Q45,Q49)</f>
        <v>80</v>
      </c>
      <c r="R5" s="64">
        <f t="shared" si="11"/>
        <v>28</v>
      </c>
      <c r="S5" s="65">
        <f t="shared" si="7"/>
        <v>119</v>
      </c>
      <c r="T5" s="88">
        <f aca="true" t="shared" si="12" ref="T5:U8">SUM(T29,T33,T37,T41,T45,T49)</f>
        <v>88</v>
      </c>
      <c r="U5" s="80">
        <f t="shared" si="12"/>
        <v>31</v>
      </c>
      <c r="V5" s="68">
        <v>20</v>
      </c>
      <c r="W5" s="748"/>
      <c r="X5" s="750"/>
      <c r="Z5" s="60"/>
      <c r="AA5" s="60"/>
      <c r="AB5" s="60"/>
      <c r="AC5" s="60"/>
    </row>
    <row r="6" spans="1:24" s="72" customFormat="1" ht="15.75" customHeight="1">
      <c r="A6" s="748"/>
      <c r="B6" s="750"/>
      <c r="C6" s="68">
        <v>21</v>
      </c>
      <c r="D6" s="65">
        <f t="shared" si="0"/>
        <v>751</v>
      </c>
      <c r="E6" s="63">
        <f t="shared" si="1"/>
        <v>470</v>
      </c>
      <c r="F6" s="76">
        <f t="shared" si="2"/>
        <v>281</v>
      </c>
      <c r="G6" s="65">
        <f t="shared" si="3"/>
        <v>447</v>
      </c>
      <c r="H6" s="74">
        <f t="shared" si="8"/>
        <v>257</v>
      </c>
      <c r="I6" s="64">
        <f t="shared" si="8"/>
        <v>190</v>
      </c>
      <c r="J6" s="65">
        <f t="shared" si="4"/>
        <v>304</v>
      </c>
      <c r="K6" s="74">
        <f t="shared" si="9"/>
        <v>213</v>
      </c>
      <c r="L6" s="64">
        <f t="shared" si="9"/>
        <v>91</v>
      </c>
      <c r="M6" s="65">
        <f t="shared" si="5"/>
        <v>122</v>
      </c>
      <c r="N6" s="74">
        <f t="shared" si="10"/>
        <v>59</v>
      </c>
      <c r="O6" s="64">
        <f t="shared" si="10"/>
        <v>63</v>
      </c>
      <c r="P6" s="65">
        <f t="shared" si="6"/>
        <v>87</v>
      </c>
      <c r="Q6" s="74">
        <f t="shared" si="11"/>
        <v>65</v>
      </c>
      <c r="R6" s="64">
        <f t="shared" si="11"/>
        <v>22</v>
      </c>
      <c r="S6" s="65">
        <f t="shared" si="7"/>
        <v>80</v>
      </c>
      <c r="T6" s="74">
        <f t="shared" si="12"/>
        <v>56</v>
      </c>
      <c r="U6" s="64">
        <f t="shared" si="12"/>
        <v>24</v>
      </c>
      <c r="V6" s="68">
        <v>21</v>
      </c>
      <c r="W6" s="748"/>
      <c r="X6" s="750"/>
    </row>
    <row r="7" spans="1:24" s="72" customFormat="1" ht="15.75" customHeight="1">
      <c r="A7" s="748"/>
      <c r="B7" s="750"/>
      <c r="C7" s="68">
        <v>22</v>
      </c>
      <c r="D7" s="65">
        <f t="shared" si="0"/>
        <v>795</v>
      </c>
      <c r="E7" s="63">
        <f t="shared" si="1"/>
        <v>507</v>
      </c>
      <c r="F7" s="76">
        <f t="shared" si="2"/>
        <v>288</v>
      </c>
      <c r="G7" s="65">
        <f t="shared" si="3"/>
        <v>485</v>
      </c>
      <c r="H7" s="74">
        <f t="shared" si="8"/>
        <v>287</v>
      </c>
      <c r="I7" s="64">
        <f t="shared" si="8"/>
        <v>198</v>
      </c>
      <c r="J7" s="65">
        <f t="shared" si="4"/>
        <v>310</v>
      </c>
      <c r="K7" s="74">
        <f t="shared" si="9"/>
        <v>220</v>
      </c>
      <c r="L7" s="64">
        <f t="shared" si="9"/>
        <v>90</v>
      </c>
      <c r="M7" s="65">
        <f t="shared" si="5"/>
        <v>195</v>
      </c>
      <c r="N7" s="74">
        <f t="shared" si="10"/>
        <v>90</v>
      </c>
      <c r="O7" s="64">
        <f t="shared" si="10"/>
        <v>105</v>
      </c>
      <c r="P7" s="65">
        <f t="shared" si="6"/>
        <v>72</v>
      </c>
      <c r="Q7" s="74">
        <f t="shared" si="11"/>
        <v>56</v>
      </c>
      <c r="R7" s="64">
        <f t="shared" si="11"/>
        <v>16</v>
      </c>
      <c r="S7" s="65">
        <f t="shared" si="7"/>
        <v>99</v>
      </c>
      <c r="T7" s="74">
        <f t="shared" si="12"/>
        <v>76</v>
      </c>
      <c r="U7" s="64">
        <f t="shared" si="12"/>
        <v>23</v>
      </c>
      <c r="V7" s="68">
        <v>22</v>
      </c>
      <c r="W7" s="748"/>
      <c r="X7" s="750"/>
    </row>
    <row r="8" spans="1:24" s="72" customFormat="1" ht="15.75" customHeight="1">
      <c r="A8" s="767"/>
      <c r="B8" s="769"/>
      <c r="C8" s="348">
        <v>23</v>
      </c>
      <c r="D8" s="218">
        <f t="shared" si="0"/>
        <v>796</v>
      </c>
      <c r="E8" s="205">
        <f t="shared" si="1"/>
        <v>507</v>
      </c>
      <c r="F8" s="219">
        <f t="shared" si="2"/>
        <v>289</v>
      </c>
      <c r="G8" s="218">
        <f t="shared" si="3"/>
        <v>490</v>
      </c>
      <c r="H8" s="349">
        <f t="shared" si="8"/>
        <v>281</v>
      </c>
      <c r="I8" s="350">
        <f t="shared" si="8"/>
        <v>209</v>
      </c>
      <c r="J8" s="218">
        <f t="shared" si="4"/>
        <v>306</v>
      </c>
      <c r="K8" s="349">
        <f t="shared" si="9"/>
        <v>226</v>
      </c>
      <c r="L8" s="350">
        <f t="shared" si="9"/>
        <v>80</v>
      </c>
      <c r="M8" s="218">
        <f t="shared" si="5"/>
        <v>153</v>
      </c>
      <c r="N8" s="349">
        <f t="shared" si="10"/>
        <v>72</v>
      </c>
      <c r="O8" s="350">
        <f t="shared" si="10"/>
        <v>81</v>
      </c>
      <c r="P8" s="218">
        <f t="shared" si="6"/>
        <v>94</v>
      </c>
      <c r="Q8" s="349">
        <f t="shared" si="11"/>
        <v>69</v>
      </c>
      <c r="R8" s="350">
        <f t="shared" si="11"/>
        <v>25</v>
      </c>
      <c r="S8" s="218">
        <f t="shared" si="7"/>
        <v>91</v>
      </c>
      <c r="T8" s="173">
        <f t="shared" si="12"/>
        <v>67</v>
      </c>
      <c r="U8" s="175">
        <f t="shared" si="12"/>
        <v>24</v>
      </c>
      <c r="V8" s="348">
        <v>23</v>
      </c>
      <c r="W8" s="767"/>
      <c r="X8" s="769"/>
    </row>
    <row r="9" spans="1:29" ht="13.5" customHeight="1">
      <c r="A9" s="864" t="s">
        <v>385</v>
      </c>
      <c r="B9" s="756" t="s">
        <v>386</v>
      </c>
      <c r="C9" s="86">
        <v>20</v>
      </c>
      <c r="D9" s="79">
        <f t="shared" si="0"/>
        <v>31</v>
      </c>
      <c r="E9" s="130">
        <f t="shared" si="1"/>
        <v>25</v>
      </c>
      <c r="F9" s="287">
        <f t="shared" si="2"/>
        <v>6</v>
      </c>
      <c r="G9" s="79">
        <f t="shared" si="3"/>
        <v>21</v>
      </c>
      <c r="H9" s="130">
        <v>17</v>
      </c>
      <c r="I9" s="287">
        <v>4</v>
      </c>
      <c r="J9" s="79">
        <f t="shared" si="4"/>
        <v>10</v>
      </c>
      <c r="K9" s="130">
        <v>8</v>
      </c>
      <c r="L9" s="287">
        <v>2</v>
      </c>
      <c r="M9" s="79">
        <f t="shared" si="5"/>
        <v>19</v>
      </c>
      <c r="N9" s="130">
        <v>15</v>
      </c>
      <c r="O9" s="287">
        <v>4</v>
      </c>
      <c r="P9" s="79">
        <f t="shared" si="6"/>
        <v>2</v>
      </c>
      <c r="Q9" s="130">
        <v>2</v>
      </c>
      <c r="R9" s="287">
        <v>0</v>
      </c>
      <c r="S9" s="65">
        <f t="shared" si="7"/>
        <v>4</v>
      </c>
      <c r="T9" s="88">
        <v>4</v>
      </c>
      <c r="U9" s="80">
        <v>0</v>
      </c>
      <c r="V9" s="86">
        <v>20</v>
      </c>
      <c r="W9" s="864" t="s">
        <v>385</v>
      </c>
      <c r="X9" s="756" t="s">
        <v>386</v>
      </c>
      <c r="Z9" s="60"/>
      <c r="AA9" s="60"/>
      <c r="AB9" s="60"/>
      <c r="AC9" s="60"/>
    </row>
    <row r="10" spans="1:24" s="72" customFormat="1" ht="13.5" customHeight="1">
      <c r="A10" s="748"/>
      <c r="B10" s="759"/>
      <c r="C10" s="68">
        <v>21</v>
      </c>
      <c r="D10" s="65">
        <f t="shared" si="0"/>
        <v>25</v>
      </c>
      <c r="E10" s="63">
        <f t="shared" si="1"/>
        <v>17</v>
      </c>
      <c r="F10" s="76">
        <f t="shared" si="2"/>
        <v>8</v>
      </c>
      <c r="G10" s="65">
        <f t="shared" si="3"/>
        <v>18</v>
      </c>
      <c r="H10" s="63">
        <v>13</v>
      </c>
      <c r="I10" s="76">
        <v>5</v>
      </c>
      <c r="J10" s="65">
        <f t="shared" si="4"/>
        <v>7</v>
      </c>
      <c r="K10" s="63">
        <v>4</v>
      </c>
      <c r="L10" s="76">
        <v>3</v>
      </c>
      <c r="M10" s="65">
        <f t="shared" si="5"/>
        <v>12</v>
      </c>
      <c r="N10" s="63">
        <v>8</v>
      </c>
      <c r="O10" s="76">
        <v>4</v>
      </c>
      <c r="P10" s="65">
        <f t="shared" si="6"/>
        <v>3</v>
      </c>
      <c r="Q10" s="63">
        <v>3</v>
      </c>
      <c r="R10" s="76">
        <v>0</v>
      </c>
      <c r="S10" s="65">
        <f t="shared" si="7"/>
        <v>2</v>
      </c>
      <c r="T10" s="88">
        <v>0</v>
      </c>
      <c r="U10" s="80">
        <v>2</v>
      </c>
      <c r="V10" s="68">
        <v>21</v>
      </c>
      <c r="W10" s="748"/>
      <c r="X10" s="759"/>
    </row>
    <row r="11" spans="1:24" s="94" customFormat="1" ht="13.5" customHeight="1">
      <c r="A11" s="748"/>
      <c r="B11" s="759"/>
      <c r="C11" s="68">
        <v>22</v>
      </c>
      <c r="D11" s="65">
        <f t="shared" si="0"/>
        <v>22</v>
      </c>
      <c r="E11" s="63">
        <f t="shared" si="1"/>
        <v>13</v>
      </c>
      <c r="F11" s="76">
        <f t="shared" si="2"/>
        <v>9</v>
      </c>
      <c r="G11" s="65">
        <f t="shared" si="3"/>
        <v>17</v>
      </c>
      <c r="H11" s="63">
        <v>9</v>
      </c>
      <c r="I11" s="76">
        <v>8</v>
      </c>
      <c r="J11" s="65">
        <f t="shared" si="4"/>
        <v>5</v>
      </c>
      <c r="K11" s="63">
        <v>4</v>
      </c>
      <c r="L11" s="76">
        <v>1</v>
      </c>
      <c r="M11" s="65">
        <f t="shared" si="5"/>
        <v>15</v>
      </c>
      <c r="N11" s="63">
        <v>8</v>
      </c>
      <c r="O11" s="76">
        <v>7</v>
      </c>
      <c r="P11" s="65">
        <f t="shared" si="6"/>
        <v>1</v>
      </c>
      <c r="Q11" s="63">
        <v>1</v>
      </c>
      <c r="R11" s="76">
        <v>0</v>
      </c>
      <c r="S11" s="65">
        <f t="shared" si="7"/>
        <v>2</v>
      </c>
      <c r="T11" s="88">
        <v>1</v>
      </c>
      <c r="U11" s="80">
        <v>1</v>
      </c>
      <c r="V11" s="68">
        <v>22</v>
      </c>
      <c r="W11" s="748"/>
      <c r="X11" s="759"/>
    </row>
    <row r="12" spans="1:24" s="94" customFormat="1" ht="13.5" customHeight="1">
      <c r="A12" s="748"/>
      <c r="B12" s="759"/>
      <c r="C12" s="361">
        <v>23</v>
      </c>
      <c r="D12" s="351">
        <f t="shared" si="0"/>
        <v>18</v>
      </c>
      <c r="E12" s="352">
        <f t="shared" si="1"/>
        <v>10</v>
      </c>
      <c r="F12" s="353">
        <f t="shared" si="2"/>
        <v>8</v>
      </c>
      <c r="G12" s="351">
        <f t="shared" si="3"/>
        <v>11</v>
      </c>
      <c r="H12" s="352">
        <v>8</v>
      </c>
      <c r="I12" s="353">
        <v>3</v>
      </c>
      <c r="J12" s="351">
        <f t="shared" si="4"/>
        <v>7</v>
      </c>
      <c r="K12" s="352">
        <v>2</v>
      </c>
      <c r="L12" s="353">
        <v>5</v>
      </c>
      <c r="M12" s="351">
        <f t="shared" si="5"/>
        <v>10</v>
      </c>
      <c r="N12" s="352">
        <v>7</v>
      </c>
      <c r="O12" s="353">
        <v>3</v>
      </c>
      <c r="P12" s="351">
        <f t="shared" si="6"/>
        <v>1</v>
      </c>
      <c r="Q12" s="352">
        <v>1</v>
      </c>
      <c r="R12" s="353">
        <v>0</v>
      </c>
      <c r="S12" s="351">
        <f t="shared" si="7"/>
        <v>0</v>
      </c>
      <c r="T12" s="354">
        <v>0</v>
      </c>
      <c r="U12" s="355">
        <v>0</v>
      </c>
      <c r="V12" s="348">
        <v>23</v>
      </c>
      <c r="W12" s="748"/>
      <c r="X12" s="759"/>
    </row>
    <row r="13" spans="1:29" ht="13.5" customHeight="1">
      <c r="A13" s="1035" t="s">
        <v>387</v>
      </c>
      <c r="B13" s="1033" t="s">
        <v>666</v>
      </c>
      <c r="C13" s="68">
        <v>20</v>
      </c>
      <c r="D13" s="357">
        <f t="shared" si="0"/>
        <v>30</v>
      </c>
      <c r="E13" s="140">
        <f t="shared" si="1"/>
        <v>25</v>
      </c>
      <c r="F13" s="358">
        <f t="shared" si="2"/>
        <v>5</v>
      </c>
      <c r="G13" s="357">
        <f t="shared" si="3"/>
        <v>7</v>
      </c>
      <c r="H13" s="140">
        <v>4</v>
      </c>
      <c r="I13" s="358">
        <v>3</v>
      </c>
      <c r="J13" s="357">
        <f t="shared" si="4"/>
        <v>23</v>
      </c>
      <c r="K13" s="140">
        <v>21</v>
      </c>
      <c r="L13" s="358">
        <v>2</v>
      </c>
      <c r="M13" s="357">
        <f t="shared" si="5"/>
        <v>0</v>
      </c>
      <c r="N13" s="140">
        <v>0</v>
      </c>
      <c r="O13" s="358">
        <v>0</v>
      </c>
      <c r="P13" s="357">
        <f t="shared" si="6"/>
        <v>1</v>
      </c>
      <c r="Q13" s="140">
        <v>1</v>
      </c>
      <c r="R13" s="358">
        <v>0</v>
      </c>
      <c r="S13" s="357">
        <f t="shared" si="7"/>
        <v>4</v>
      </c>
      <c r="T13" s="359">
        <v>4</v>
      </c>
      <c r="U13" s="360">
        <v>0</v>
      </c>
      <c r="V13" s="356">
        <v>20</v>
      </c>
      <c r="W13" s="1035" t="s">
        <v>388</v>
      </c>
      <c r="X13" s="1033" t="s">
        <v>666</v>
      </c>
      <c r="Z13" s="60"/>
      <c r="AA13" s="60"/>
      <c r="AB13" s="60"/>
      <c r="AC13" s="60"/>
    </row>
    <row r="14" spans="1:24" s="72" customFormat="1" ht="13.5" customHeight="1">
      <c r="A14" s="748"/>
      <c r="B14" s="759"/>
      <c r="C14" s="68">
        <v>21</v>
      </c>
      <c r="D14" s="65">
        <f t="shared" si="0"/>
        <v>32</v>
      </c>
      <c r="E14" s="63">
        <f t="shared" si="1"/>
        <v>27</v>
      </c>
      <c r="F14" s="76">
        <f t="shared" si="2"/>
        <v>5</v>
      </c>
      <c r="G14" s="65">
        <f t="shared" si="3"/>
        <v>6</v>
      </c>
      <c r="H14" s="63">
        <v>5</v>
      </c>
      <c r="I14" s="76">
        <v>1</v>
      </c>
      <c r="J14" s="65">
        <f t="shared" si="4"/>
        <v>26</v>
      </c>
      <c r="K14" s="63">
        <v>22</v>
      </c>
      <c r="L14" s="76">
        <v>4</v>
      </c>
      <c r="M14" s="65">
        <f t="shared" si="5"/>
        <v>0</v>
      </c>
      <c r="N14" s="63">
        <v>0</v>
      </c>
      <c r="O14" s="76">
        <v>0</v>
      </c>
      <c r="P14" s="65">
        <f t="shared" si="6"/>
        <v>0</v>
      </c>
      <c r="Q14" s="63">
        <v>0</v>
      </c>
      <c r="R14" s="76">
        <v>0</v>
      </c>
      <c r="S14" s="65">
        <f t="shared" si="7"/>
        <v>3</v>
      </c>
      <c r="T14" s="88">
        <v>2</v>
      </c>
      <c r="U14" s="80">
        <v>1</v>
      </c>
      <c r="V14" s="68">
        <v>21</v>
      </c>
      <c r="W14" s="748"/>
      <c r="X14" s="759"/>
    </row>
    <row r="15" spans="1:24" s="94" customFormat="1" ht="13.5" customHeight="1">
      <c r="A15" s="748"/>
      <c r="B15" s="759"/>
      <c r="C15" s="68">
        <v>22</v>
      </c>
      <c r="D15" s="65">
        <f t="shared" si="0"/>
        <v>36</v>
      </c>
      <c r="E15" s="63">
        <f t="shared" si="1"/>
        <v>31</v>
      </c>
      <c r="F15" s="76">
        <f t="shared" si="2"/>
        <v>5</v>
      </c>
      <c r="G15" s="65">
        <f t="shared" si="3"/>
        <v>9</v>
      </c>
      <c r="H15" s="63">
        <v>9</v>
      </c>
      <c r="I15" s="76">
        <v>0</v>
      </c>
      <c r="J15" s="65">
        <f t="shared" si="4"/>
        <v>27</v>
      </c>
      <c r="K15" s="63">
        <v>22</v>
      </c>
      <c r="L15" s="76">
        <v>5</v>
      </c>
      <c r="M15" s="65">
        <f t="shared" si="5"/>
        <v>0</v>
      </c>
      <c r="N15" s="63">
        <v>0</v>
      </c>
      <c r="O15" s="76">
        <v>0</v>
      </c>
      <c r="P15" s="65">
        <f t="shared" si="6"/>
        <v>2</v>
      </c>
      <c r="Q15" s="63">
        <v>2</v>
      </c>
      <c r="R15" s="76">
        <v>0</v>
      </c>
      <c r="S15" s="65">
        <f t="shared" si="7"/>
        <v>4</v>
      </c>
      <c r="T15" s="88">
        <v>2</v>
      </c>
      <c r="U15" s="80">
        <v>2</v>
      </c>
      <c r="V15" s="68">
        <v>22</v>
      </c>
      <c r="W15" s="748"/>
      <c r="X15" s="759"/>
    </row>
    <row r="16" spans="1:24" s="94" customFormat="1" ht="13.5" customHeight="1">
      <c r="A16" s="1036"/>
      <c r="B16" s="1034"/>
      <c r="C16" s="361">
        <v>23</v>
      </c>
      <c r="D16" s="362">
        <f t="shared" si="0"/>
        <v>44</v>
      </c>
      <c r="E16" s="363">
        <f t="shared" si="1"/>
        <v>32</v>
      </c>
      <c r="F16" s="364">
        <f t="shared" si="2"/>
        <v>12</v>
      </c>
      <c r="G16" s="362">
        <f t="shared" si="3"/>
        <v>17</v>
      </c>
      <c r="H16" s="363">
        <v>10</v>
      </c>
      <c r="I16" s="364">
        <v>7</v>
      </c>
      <c r="J16" s="362">
        <f t="shared" si="4"/>
        <v>27</v>
      </c>
      <c r="K16" s="363">
        <v>22</v>
      </c>
      <c r="L16" s="364">
        <v>5</v>
      </c>
      <c r="M16" s="362">
        <f t="shared" si="5"/>
        <v>0</v>
      </c>
      <c r="N16" s="363">
        <v>0</v>
      </c>
      <c r="O16" s="364">
        <v>0</v>
      </c>
      <c r="P16" s="362">
        <f t="shared" si="6"/>
        <v>3</v>
      </c>
      <c r="Q16" s="363">
        <v>2</v>
      </c>
      <c r="R16" s="364">
        <v>1</v>
      </c>
      <c r="S16" s="362">
        <f t="shared" si="7"/>
        <v>4</v>
      </c>
      <c r="T16" s="363">
        <v>1</v>
      </c>
      <c r="U16" s="364">
        <v>3</v>
      </c>
      <c r="V16" s="361">
        <v>23</v>
      </c>
      <c r="W16" s="1036"/>
      <c r="X16" s="1034"/>
    </row>
    <row r="17" spans="1:29" ht="13.5" customHeight="1">
      <c r="A17" s="748" t="s">
        <v>389</v>
      </c>
      <c r="B17" s="892" t="s">
        <v>428</v>
      </c>
      <c r="C17" s="68">
        <v>20</v>
      </c>
      <c r="D17" s="65">
        <f t="shared" si="0"/>
        <v>0</v>
      </c>
      <c r="E17" s="63">
        <f t="shared" si="1"/>
        <v>0</v>
      </c>
      <c r="F17" s="76">
        <f t="shared" si="2"/>
        <v>0</v>
      </c>
      <c r="G17" s="65">
        <f t="shared" si="3"/>
        <v>0</v>
      </c>
      <c r="H17" s="63">
        <v>0</v>
      </c>
      <c r="I17" s="64">
        <v>0</v>
      </c>
      <c r="J17" s="65">
        <f t="shared" si="4"/>
        <v>0</v>
      </c>
      <c r="K17" s="63">
        <v>0</v>
      </c>
      <c r="L17" s="64">
        <v>0</v>
      </c>
      <c r="M17" s="65">
        <f t="shared" si="5"/>
        <v>0</v>
      </c>
      <c r="N17" s="63">
        <v>0</v>
      </c>
      <c r="O17" s="64">
        <v>0</v>
      </c>
      <c r="P17" s="65">
        <f t="shared" si="6"/>
        <v>0</v>
      </c>
      <c r="Q17" s="63">
        <v>0</v>
      </c>
      <c r="R17" s="64">
        <v>0</v>
      </c>
      <c r="S17" s="65">
        <f t="shared" si="7"/>
        <v>0</v>
      </c>
      <c r="T17" s="88">
        <v>0</v>
      </c>
      <c r="U17" s="80">
        <v>0</v>
      </c>
      <c r="V17" s="68">
        <v>20</v>
      </c>
      <c r="W17" s="748" t="s">
        <v>390</v>
      </c>
      <c r="X17" s="892" t="s">
        <v>428</v>
      </c>
      <c r="Z17" s="60"/>
      <c r="AA17" s="60"/>
      <c r="AB17" s="60"/>
      <c r="AC17" s="60"/>
    </row>
    <row r="18" spans="1:29" ht="13.5" customHeight="1">
      <c r="A18" s="748"/>
      <c r="B18" s="759"/>
      <c r="C18" s="68">
        <v>21</v>
      </c>
      <c r="D18" s="65">
        <f t="shared" si="0"/>
        <v>0</v>
      </c>
      <c r="E18" s="63">
        <f t="shared" si="1"/>
        <v>0</v>
      </c>
      <c r="F18" s="76">
        <f t="shared" si="2"/>
        <v>0</v>
      </c>
      <c r="G18" s="65">
        <f t="shared" si="3"/>
        <v>0</v>
      </c>
      <c r="H18" s="63">
        <v>0</v>
      </c>
      <c r="I18" s="64">
        <v>0</v>
      </c>
      <c r="J18" s="65">
        <f t="shared" si="4"/>
        <v>0</v>
      </c>
      <c r="K18" s="63">
        <v>0</v>
      </c>
      <c r="L18" s="64">
        <v>0</v>
      </c>
      <c r="M18" s="65">
        <f t="shared" si="5"/>
        <v>0</v>
      </c>
      <c r="N18" s="63">
        <v>0</v>
      </c>
      <c r="O18" s="64">
        <v>0</v>
      </c>
      <c r="P18" s="65">
        <f t="shared" si="6"/>
        <v>0</v>
      </c>
      <c r="Q18" s="63">
        <v>0</v>
      </c>
      <c r="R18" s="64">
        <v>0</v>
      </c>
      <c r="S18" s="65">
        <f t="shared" si="7"/>
        <v>0</v>
      </c>
      <c r="T18" s="88">
        <v>0</v>
      </c>
      <c r="U18" s="80">
        <v>0</v>
      </c>
      <c r="V18" s="68">
        <v>21</v>
      </c>
      <c r="W18" s="748"/>
      <c r="X18" s="759"/>
      <c r="Z18" s="60"/>
      <c r="AA18" s="60"/>
      <c r="AB18" s="60"/>
      <c r="AC18" s="60"/>
    </row>
    <row r="19" spans="1:24" s="94" customFormat="1" ht="13.5" customHeight="1">
      <c r="A19" s="748"/>
      <c r="B19" s="759"/>
      <c r="C19" s="68">
        <v>22</v>
      </c>
      <c r="D19" s="65">
        <f t="shared" si="0"/>
        <v>1</v>
      </c>
      <c r="E19" s="63">
        <f t="shared" si="1"/>
        <v>1</v>
      </c>
      <c r="F19" s="76">
        <f t="shared" si="2"/>
        <v>0</v>
      </c>
      <c r="G19" s="65">
        <f t="shared" si="3"/>
        <v>0</v>
      </c>
      <c r="H19" s="63">
        <v>0</v>
      </c>
      <c r="I19" s="76">
        <v>0</v>
      </c>
      <c r="J19" s="65">
        <f t="shared" si="4"/>
        <v>1</v>
      </c>
      <c r="K19" s="63">
        <v>1</v>
      </c>
      <c r="L19" s="76">
        <v>0</v>
      </c>
      <c r="M19" s="65">
        <f t="shared" si="5"/>
        <v>0</v>
      </c>
      <c r="N19" s="63">
        <v>0</v>
      </c>
      <c r="O19" s="76">
        <v>0</v>
      </c>
      <c r="P19" s="65">
        <f t="shared" si="6"/>
        <v>0</v>
      </c>
      <c r="Q19" s="63">
        <v>0</v>
      </c>
      <c r="R19" s="76">
        <v>0</v>
      </c>
      <c r="S19" s="65">
        <f t="shared" si="7"/>
        <v>1</v>
      </c>
      <c r="T19" s="88">
        <v>1</v>
      </c>
      <c r="U19" s="80">
        <v>0</v>
      </c>
      <c r="V19" s="68">
        <v>22</v>
      </c>
      <c r="W19" s="748"/>
      <c r="X19" s="759"/>
    </row>
    <row r="20" spans="1:24" s="94" customFormat="1" ht="13.5" customHeight="1">
      <c r="A20" s="748"/>
      <c r="B20" s="759"/>
      <c r="C20" s="348">
        <v>23</v>
      </c>
      <c r="D20" s="351">
        <f t="shared" si="0"/>
        <v>0</v>
      </c>
      <c r="E20" s="352">
        <f t="shared" si="1"/>
        <v>0</v>
      </c>
      <c r="F20" s="353">
        <f t="shared" si="2"/>
        <v>0</v>
      </c>
      <c r="G20" s="351">
        <f t="shared" si="3"/>
        <v>0</v>
      </c>
      <c r="H20" s="352">
        <v>0</v>
      </c>
      <c r="I20" s="353">
        <v>0</v>
      </c>
      <c r="J20" s="351">
        <f t="shared" si="4"/>
        <v>0</v>
      </c>
      <c r="K20" s="352">
        <v>0</v>
      </c>
      <c r="L20" s="353">
        <v>0</v>
      </c>
      <c r="M20" s="351">
        <f t="shared" si="5"/>
        <v>0</v>
      </c>
      <c r="N20" s="352">
        <v>0</v>
      </c>
      <c r="O20" s="353">
        <v>0</v>
      </c>
      <c r="P20" s="351">
        <f t="shared" si="6"/>
        <v>0</v>
      </c>
      <c r="Q20" s="352">
        <v>0</v>
      </c>
      <c r="R20" s="353">
        <v>0</v>
      </c>
      <c r="S20" s="351">
        <f t="shared" si="7"/>
        <v>0</v>
      </c>
      <c r="T20" s="352">
        <v>0</v>
      </c>
      <c r="U20" s="353">
        <v>0</v>
      </c>
      <c r="V20" s="348">
        <v>23</v>
      </c>
      <c r="W20" s="748"/>
      <c r="X20" s="759"/>
    </row>
    <row r="21" spans="1:29" ht="13.5" customHeight="1">
      <c r="A21" s="1035" t="s">
        <v>391</v>
      </c>
      <c r="B21" s="1033" t="s">
        <v>667</v>
      </c>
      <c r="C21" s="356">
        <v>20</v>
      </c>
      <c r="D21" s="357">
        <f t="shared" si="0"/>
        <v>28</v>
      </c>
      <c r="E21" s="140">
        <f t="shared" si="1"/>
        <v>24</v>
      </c>
      <c r="F21" s="358">
        <f t="shared" si="2"/>
        <v>4</v>
      </c>
      <c r="G21" s="357">
        <f t="shared" si="3"/>
        <v>25</v>
      </c>
      <c r="H21" s="140">
        <v>24</v>
      </c>
      <c r="I21" s="141">
        <v>1</v>
      </c>
      <c r="J21" s="357">
        <f t="shared" si="4"/>
        <v>3</v>
      </c>
      <c r="K21" s="140">
        <v>0</v>
      </c>
      <c r="L21" s="141">
        <v>3</v>
      </c>
      <c r="M21" s="357">
        <f t="shared" si="5"/>
        <v>23</v>
      </c>
      <c r="N21" s="140">
        <v>23</v>
      </c>
      <c r="O21" s="141">
        <v>0</v>
      </c>
      <c r="P21" s="357">
        <f t="shared" si="6"/>
        <v>1</v>
      </c>
      <c r="Q21" s="140">
        <v>0</v>
      </c>
      <c r="R21" s="141">
        <v>1</v>
      </c>
      <c r="S21" s="357">
        <f t="shared" si="7"/>
        <v>0</v>
      </c>
      <c r="T21" s="359">
        <v>0</v>
      </c>
      <c r="U21" s="360">
        <v>0</v>
      </c>
      <c r="V21" s="356">
        <v>20</v>
      </c>
      <c r="W21" s="1035" t="s">
        <v>392</v>
      </c>
      <c r="X21" s="1033" t="s">
        <v>667</v>
      </c>
      <c r="Y21" s="60" t="s">
        <v>504</v>
      </c>
      <c r="Z21" s="60"/>
      <c r="AA21" s="60"/>
      <c r="AB21" s="60"/>
      <c r="AC21" s="60"/>
    </row>
    <row r="22" spans="1:29" ht="13.5" customHeight="1">
      <c r="A22" s="748"/>
      <c r="B22" s="759"/>
      <c r="C22" s="68">
        <v>21</v>
      </c>
      <c r="D22" s="65">
        <f t="shared" si="0"/>
        <v>28</v>
      </c>
      <c r="E22" s="63">
        <f t="shared" si="1"/>
        <v>25</v>
      </c>
      <c r="F22" s="76">
        <f t="shared" si="2"/>
        <v>3</v>
      </c>
      <c r="G22" s="65">
        <f t="shared" si="3"/>
        <v>28</v>
      </c>
      <c r="H22" s="63">
        <v>25</v>
      </c>
      <c r="I22" s="64">
        <v>3</v>
      </c>
      <c r="J22" s="65">
        <f t="shared" si="4"/>
        <v>0</v>
      </c>
      <c r="K22" s="63">
        <v>0</v>
      </c>
      <c r="L22" s="64">
        <v>0</v>
      </c>
      <c r="M22" s="65">
        <f t="shared" si="5"/>
        <v>28</v>
      </c>
      <c r="N22" s="63">
        <v>25</v>
      </c>
      <c r="O22" s="64">
        <v>3</v>
      </c>
      <c r="P22" s="65">
        <f t="shared" si="6"/>
        <v>0</v>
      </c>
      <c r="Q22" s="63">
        <v>0</v>
      </c>
      <c r="R22" s="64">
        <v>0</v>
      </c>
      <c r="S22" s="65">
        <f t="shared" si="7"/>
        <v>0</v>
      </c>
      <c r="T22" s="88">
        <v>0</v>
      </c>
      <c r="U22" s="80">
        <v>0</v>
      </c>
      <c r="V22" s="68">
        <v>21</v>
      </c>
      <c r="W22" s="748"/>
      <c r="X22" s="759"/>
      <c r="Z22" s="60"/>
      <c r="AA22" s="60"/>
      <c r="AB22" s="60"/>
      <c r="AC22" s="60"/>
    </row>
    <row r="23" spans="1:24" s="94" customFormat="1" ht="13.5" customHeight="1">
      <c r="A23" s="748"/>
      <c r="B23" s="759"/>
      <c r="C23" s="68">
        <v>22</v>
      </c>
      <c r="D23" s="65">
        <f t="shared" si="0"/>
        <v>42</v>
      </c>
      <c r="E23" s="63">
        <f t="shared" si="1"/>
        <v>39</v>
      </c>
      <c r="F23" s="76">
        <f t="shared" si="2"/>
        <v>3</v>
      </c>
      <c r="G23" s="65">
        <f t="shared" si="3"/>
        <v>42</v>
      </c>
      <c r="H23" s="63">
        <v>39</v>
      </c>
      <c r="I23" s="76">
        <v>3</v>
      </c>
      <c r="J23" s="65">
        <f t="shared" si="4"/>
        <v>0</v>
      </c>
      <c r="K23" s="63">
        <v>0</v>
      </c>
      <c r="L23" s="76">
        <v>0</v>
      </c>
      <c r="M23" s="65">
        <f t="shared" si="5"/>
        <v>42</v>
      </c>
      <c r="N23" s="63">
        <v>39</v>
      </c>
      <c r="O23" s="76">
        <v>3</v>
      </c>
      <c r="P23" s="65">
        <f t="shared" si="6"/>
        <v>0</v>
      </c>
      <c r="Q23" s="63">
        <v>0</v>
      </c>
      <c r="R23" s="76">
        <v>0</v>
      </c>
      <c r="S23" s="65">
        <f t="shared" si="7"/>
        <v>0</v>
      </c>
      <c r="T23" s="88">
        <v>0</v>
      </c>
      <c r="U23" s="80">
        <v>0</v>
      </c>
      <c r="V23" s="68">
        <v>22</v>
      </c>
      <c r="W23" s="748"/>
      <c r="X23" s="759"/>
    </row>
    <row r="24" spans="1:24" s="94" customFormat="1" ht="13.5" customHeight="1">
      <c r="A24" s="1036"/>
      <c r="B24" s="1034"/>
      <c r="C24" s="361">
        <v>23</v>
      </c>
      <c r="D24" s="362">
        <f t="shared" si="0"/>
        <v>22</v>
      </c>
      <c r="E24" s="363">
        <f t="shared" si="1"/>
        <v>22</v>
      </c>
      <c r="F24" s="364">
        <f t="shared" si="2"/>
        <v>0</v>
      </c>
      <c r="G24" s="362">
        <f t="shared" si="3"/>
        <v>22</v>
      </c>
      <c r="H24" s="363">
        <v>22</v>
      </c>
      <c r="I24" s="364">
        <v>0</v>
      </c>
      <c r="J24" s="362">
        <f t="shared" si="4"/>
        <v>0</v>
      </c>
      <c r="K24" s="363">
        <v>0</v>
      </c>
      <c r="L24" s="364">
        <v>0</v>
      </c>
      <c r="M24" s="362">
        <f t="shared" si="5"/>
        <v>22</v>
      </c>
      <c r="N24" s="363">
        <v>22</v>
      </c>
      <c r="O24" s="364">
        <v>0</v>
      </c>
      <c r="P24" s="362">
        <f t="shared" si="6"/>
        <v>0</v>
      </c>
      <c r="Q24" s="363">
        <v>0</v>
      </c>
      <c r="R24" s="364">
        <v>0</v>
      </c>
      <c r="S24" s="362">
        <f t="shared" si="7"/>
        <v>0</v>
      </c>
      <c r="T24" s="363">
        <v>0</v>
      </c>
      <c r="U24" s="364">
        <v>0</v>
      </c>
      <c r="V24" s="361">
        <v>23</v>
      </c>
      <c r="W24" s="1036"/>
      <c r="X24" s="1034"/>
    </row>
    <row r="25" spans="1:29" ht="13.5" customHeight="1">
      <c r="A25" s="1035" t="s">
        <v>393</v>
      </c>
      <c r="B25" s="1033" t="s">
        <v>668</v>
      </c>
      <c r="C25" s="356">
        <v>20</v>
      </c>
      <c r="D25" s="357">
        <f t="shared" si="0"/>
        <v>0</v>
      </c>
      <c r="E25" s="140">
        <f t="shared" si="1"/>
        <v>0</v>
      </c>
      <c r="F25" s="358">
        <f t="shared" si="2"/>
        <v>0</v>
      </c>
      <c r="G25" s="357">
        <f t="shared" si="3"/>
        <v>0</v>
      </c>
      <c r="H25" s="140">
        <v>0</v>
      </c>
      <c r="I25" s="141">
        <v>0</v>
      </c>
      <c r="J25" s="357">
        <f t="shared" si="4"/>
        <v>0</v>
      </c>
      <c r="K25" s="140">
        <v>0</v>
      </c>
      <c r="L25" s="141">
        <v>0</v>
      </c>
      <c r="M25" s="357">
        <f t="shared" si="5"/>
        <v>0</v>
      </c>
      <c r="N25" s="140">
        <v>0</v>
      </c>
      <c r="O25" s="141">
        <v>0</v>
      </c>
      <c r="P25" s="357">
        <f t="shared" si="6"/>
        <v>0</v>
      </c>
      <c r="Q25" s="140">
        <v>0</v>
      </c>
      <c r="R25" s="141">
        <v>0</v>
      </c>
      <c r="S25" s="357">
        <f t="shared" si="7"/>
        <v>0</v>
      </c>
      <c r="T25" s="88">
        <v>0</v>
      </c>
      <c r="U25" s="80">
        <v>0</v>
      </c>
      <c r="V25" s="356">
        <v>20</v>
      </c>
      <c r="W25" s="748" t="s">
        <v>394</v>
      </c>
      <c r="X25" s="759" t="s">
        <v>668</v>
      </c>
      <c r="Y25" s="60" t="s">
        <v>504</v>
      </c>
      <c r="Z25" s="60"/>
      <c r="AA25" s="60"/>
      <c r="AB25" s="60"/>
      <c r="AC25" s="60"/>
    </row>
    <row r="26" spans="1:29" ht="13.5" customHeight="1">
      <c r="A26" s="882"/>
      <c r="B26" s="884"/>
      <c r="C26" s="68">
        <v>21</v>
      </c>
      <c r="D26" s="65">
        <f t="shared" si="0"/>
        <v>0</v>
      </c>
      <c r="E26" s="63">
        <f t="shared" si="1"/>
        <v>0</v>
      </c>
      <c r="F26" s="76">
        <f t="shared" si="2"/>
        <v>0</v>
      </c>
      <c r="G26" s="65">
        <f t="shared" si="3"/>
        <v>0</v>
      </c>
      <c r="H26" s="63">
        <v>0</v>
      </c>
      <c r="I26" s="64">
        <v>0</v>
      </c>
      <c r="J26" s="65">
        <f t="shared" si="4"/>
        <v>0</v>
      </c>
      <c r="K26" s="63">
        <v>0</v>
      </c>
      <c r="L26" s="64">
        <v>0</v>
      </c>
      <c r="M26" s="65">
        <f t="shared" si="5"/>
        <v>0</v>
      </c>
      <c r="N26" s="63">
        <v>0</v>
      </c>
      <c r="O26" s="64">
        <v>0</v>
      </c>
      <c r="P26" s="65">
        <f t="shared" si="6"/>
        <v>0</v>
      </c>
      <c r="Q26" s="63">
        <v>0</v>
      </c>
      <c r="R26" s="64">
        <v>0</v>
      </c>
      <c r="S26" s="65">
        <f t="shared" si="7"/>
        <v>0</v>
      </c>
      <c r="T26" s="88">
        <v>0</v>
      </c>
      <c r="U26" s="80">
        <v>0</v>
      </c>
      <c r="V26" s="68">
        <v>21</v>
      </c>
      <c r="W26" s="748"/>
      <c r="X26" s="759"/>
      <c r="Z26" s="60"/>
      <c r="AA26" s="60"/>
      <c r="AB26" s="60"/>
      <c r="AC26" s="60"/>
    </row>
    <row r="27" spans="1:24" s="94" customFormat="1" ht="13.5" customHeight="1">
      <c r="A27" s="882"/>
      <c r="B27" s="884"/>
      <c r="C27" s="68">
        <v>22</v>
      </c>
      <c r="D27" s="65">
        <f t="shared" si="0"/>
        <v>0</v>
      </c>
      <c r="E27" s="63">
        <f t="shared" si="1"/>
        <v>0</v>
      </c>
      <c r="F27" s="76">
        <f t="shared" si="2"/>
        <v>0</v>
      </c>
      <c r="G27" s="65">
        <f t="shared" si="3"/>
        <v>0</v>
      </c>
      <c r="H27" s="63">
        <v>0</v>
      </c>
      <c r="I27" s="76">
        <v>0</v>
      </c>
      <c r="J27" s="65">
        <f t="shared" si="4"/>
        <v>0</v>
      </c>
      <c r="K27" s="63">
        <v>0</v>
      </c>
      <c r="L27" s="76">
        <v>0</v>
      </c>
      <c r="M27" s="65">
        <f t="shared" si="5"/>
        <v>0</v>
      </c>
      <c r="N27" s="63">
        <v>0</v>
      </c>
      <c r="O27" s="76">
        <v>0</v>
      </c>
      <c r="P27" s="65">
        <f t="shared" si="6"/>
        <v>0</v>
      </c>
      <c r="Q27" s="63">
        <v>0</v>
      </c>
      <c r="R27" s="76">
        <v>0</v>
      </c>
      <c r="S27" s="65">
        <f t="shared" si="7"/>
        <v>0</v>
      </c>
      <c r="T27" s="88">
        <v>0</v>
      </c>
      <c r="U27" s="80">
        <v>0</v>
      </c>
      <c r="V27" s="68">
        <v>22</v>
      </c>
      <c r="W27" s="748"/>
      <c r="X27" s="759"/>
    </row>
    <row r="28" spans="1:24" s="94" customFormat="1" ht="13.5" customHeight="1">
      <c r="A28" s="882"/>
      <c r="B28" s="884"/>
      <c r="C28" s="348">
        <v>23</v>
      </c>
      <c r="D28" s="351">
        <f t="shared" si="0"/>
        <v>0</v>
      </c>
      <c r="E28" s="352">
        <f t="shared" si="1"/>
        <v>0</v>
      </c>
      <c r="F28" s="353">
        <f t="shared" si="2"/>
        <v>0</v>
      </c>
      <c r="G28" s="351">
        <f t="shared" si="3"/>
        <v>0</v>
      </c>
      <c r="H28" s="352">
        <v>0</v>
      </c>
      <c r="I28" s="353">
        <v>0</v>
      </c>
      <c r="J28" s="351">
        <f t="shared" si="4"/>
        <v>0</v>
      </c>
      <c r="K28" s="352">
        <v>0</v>
      </c>
      <c r="L28" s="353">
        <v>0</v>
      </c>
      <c r="M28" s="351">
        <f t="shared" si="5"/>
        <v>0</v>
      </c>
      <c r="N28" s="352">
        <v>0</v>
      </c>
      <c r="O28" s="353">
        <v>0</v>
      </c>
      <c r="P28" s="351">
        <f t="shared" si="6"/>
        <v>0</v>
      </c>
      <c r="Q28" s="352">
        <v>0</v>
      </c>
      <c r="R28" s="353">
        <v>0</v>
      </c>
      <c r="S28" s="351">
        <f t="shared" si="7"/>
        <v>0</v>
      </c>
      <c r="T28" s="352">
        <v>0</v>
      </c>
      <c r="U28" s="353">
        <v>0</v>
      </c>
      <c r="V28" s="348">
        <v>23</v>
      </c>
      <c r="W28" s="748"/>
      <c r="X28" s="759"/>
    </row>
    <row r="29" spans="1:24" s="94" customFormat="1" ht="15" customHeight="1">
      <c r="A29" s="754" t="s">
        <v>429</v>
      </c>
      <c r="B29" s="756"/>
      <c r="C29" s="86">
        <v>20</v>
      </c>
      <c r="D29" s="79">
        <f t="shared" si="0"/>
        <v>89</v>
      </c>
      <c r="E29" s="130">
        <f t="shared" si="1"/>
        <v>74</v>
      </c>
      <c r="F29" s="287">
        <f t="shared" si="2"/>
        <v>15</v>
      </c>
      <c r="G29" s="79">
        <f t="shared" si="3"/>
        <v>53</v>
      </c>
      <c r="H29" s="130">
        <f aca="true" t="shared" si="13" ref="H29:I32">SUM(H9,H13,H17,H21,H25)</f>
        <v>45</v>
      </c>
      <c r="I29" s="287">
        <f t="shared" si="13"/>
        <v>8</v>
      </c>
      <c r="J29" s="79">
        <f t="shared" si="4"/>
        <v>36</v>
      </c>
      <c r="K29" s="130">
        <f aca="true" t="shared" si="14" ref="K29:L32">SUM(K9,K13,K17,K21,K25)</f>
        <v>29</v>
      </c>
      <c r="L29" s="287">
        <f t="shared" si="14"/>
        <v>7</v>
      </c>
      <c r="M29" s="79">
        <f t="shared" si="5"/>
        <v>42</v>
      </c>
      <c r="N29" s="130">
        <f aca="true" t="shared" si="15" ref="N29:O32">SUM(N9,N13,N17,N21,N25)</f>
        <v>38</v>
      </c>
      <c r="O29" s="287">
        <f t="shared" si="15"/>
        <v>4</v>
      </c>
      <c r="P29" s="79">
        <f t="shared" si="6"/>
        <v>4</v>
      </c>
      <c r="Q29" s="130">
        <f aca="true" t="shared" si="16" ref="Q29:R32">SUM(Q9,Q13,Q17,Q21,Q25)</f>
        <v>3</v>
      </c>
      <c r="R29" s="287">
        <f t="shared" si="16"/>
        <v>1</v>
      </c>
      <c r="S29" s="79">
        <f t="shared" si="7"/>
        <v>8</v>
      </c>
      <c r="T29" s="130">
        <f aca="true" t="shared" si="17" ref="T29:U32">SUM(T9,T13,T17,T21,T25)</f>
        <v>8</v>
      </c>
      <c r="U29" s="287">
        <f t="shared" si="17"/>
        <v>0</v>
      </c>
      <c r="V29" s="86">
        <v>20</v>
      </c>
      <c r="W29" s="754" t="s">
        <v>429</v>
      </c>
      <c r="X29" s="756"/>
    </row>
    <row r="30" spans="1:24" s="94" customFormat="1" ht="15" customHeight="1">
      <c r="A30" s="757"/>
      <c r="B30" s="759"/>
      <c r="C30" s="68">
        <v>21</v>
      </c>
      <c r="D30" s="65">
        <f t="shared" si="0"/>
        <v>85</v>
      </c>
      <c r="E30" s="63">
        <f t="shared" si="1"/>
        <v>69</v>
      </c>
      <c r="F30" s="76">
        <f t="shared" si="2"/>
        <v>16</v>
      </c>
      <c r="G30" s="65">
        <f t="shared" si="3"/>
        <v>52</v>
      </c>
      <c r="H30" s="63">
        <f t="shared" si="13"/>
        <v>43</v>
      </c>
      <c r="I30" s="76">
        <f t="shared" si="13"/>
        <v>9</v>
      </c>
      <c r="J30" s="65">
        <f t="shared" si="4"/>
        <v>33</v>
      </c>
      <c r="K30" s="63">
        <f t="shared" si="14"/>
        <v>26</v>
      </c>
      <c r="L30" s="76">
        <f t="shared" si="14"/>
        <v>7</v>
      </c>
      <c r="M30" s="65">
        <f t="shared" si="5"/>
        <v>40</v>
      </c>
      <c r="N30" s="63">
        <f t="shared" si="15"/>
        <v>33</v>
      </c>
      <c r="O30" s="76">
        <f t="shared" si="15"/>
        <v>7</v>
      </c>
      <c r="P30" s="65">
        <f t="shared" si="6"/>
        <v>3</v>
      </c>
      <c r="Q30" s="63">
        <f t="shared" si="16"/>
        <v>3</v>
      </c>
      <c r="R30" s="76">
        <f t="shared" si="16"/>
        <v>0</v>
      </c>
      <c r="S30" s="65">
        <f t="shared" si="7"/>
        <v>5</v>
      </c>
      <c r="T30" s="63">
        <f t="shared" si="17"/>
        <v>2</v>
      </c>
      <c r="U30" s="76">
        <f t="shared" si="17"/>
        <v>3</v>
      </c>
      <c r="V30" s="68">
        <v>21</v>
      </c>
      <c r="W30" s="757"/>
      <c r="X30" s="759"/>
    </row>
    <row r="31" spans="1:24" s="94" customFormat="1" ht="15" customHeight="1">
      <c r="A31" s="757"/>
      <c r="B31" s="759"/>
      <c r="C31" s="68">
        <v>22</v>
      </c>
      <c r="D31" s="65">
        <f t="shared" si="0"/>
        <v>101</v>
      </c>
      <c r="E31" s="63">
        <f t="shared" si="1"/>
        <v>84</v>
      </c>
      <c r="F31" s="76">
        <f t="shared" si="2"/>
        <v>17</v>
      </c>
      <c r="G31" s="65">
        <f t="shared" si="3"/>
        <v>68</v>
      </c>
      <c r="H31" s="63">
        <f t="shared" si="13"/>
        <v>57</v>
      </c>
      <c r="I31" s="76">
        <f t="shared" si="13"/>
        <v>11</v>
      </c>
      <c r="J31" s="65">
        <f t="shared" si="4"/>
        <v>33</v>
      </c>
      <c r="K31" s="63">
        <f t="shared" si="14"/>
        <v>27</v>
      </c>
      <c r="L31" s="76">
        <f t="shared" si="14"/>
        <v>6</v>
      </c>
      <c r="M31" s="65">
        <f t="shared" si="5"/>
        <v>57</v>
      </c>
      <c r="N31" s="63">
        <f t="shared" si="15"/>
        <v>47</v>
      </c>
      <c r="O31" s="76">
        <f t="shared" si="15"/>
        <v>10</v>
      </c>
      <c r="P31" s="65">
        <f t="shared" si="6"/>
        <v>3</v>
      </c>
      <c r="Q31" s="63">
        <f t="shared" si="16"/>
        <v>3</v>
      </c>
      <c r="R31" s="76">
        <f t="shared" si="16"/>
        <v>0</v>
      </c>
      <c r="S31" s="65">
        <f t="shared" si="7"/>
        <v>7</v>
      </c>
      <c r="T31" s="63">
        <f t="shared" si="17"/>
        <v>4</v>
      </c>
      <c r="U31" s="76">
        <f t="shared" si="17"/>
        <v>3</v>
      </c>
      <c r="V31" s="68">
        <v>22</v>
      </c>
      <c r="W31" s="757"/>
      <c r="X31" s="759"/>
    </row>
    <row r="32" spans="1:24" s="94" customFormat="1" ht="15" customHeight="1">
      <c r="A32" s="1037"/>
      <c r="B32" s="1038"/>
      <c r="C32" s="214">
        <v>23</v>
      </c>
      <c r="D32" s="218">
        <f t="shared" si="0"/>
        <v>84</v>
      </c>
      <c r="E32" s="205">
        <f t="shared" si="1"/>
        <v>64</v>
      </c>
      <c r="F32" s="219">
        <f t="shared" si="2"/>
        <v>20</v>
      </c>
      <c r="G32" s="218">
        <f t="shared" si="3"/>
        <v>50</v>
      </c>
      <c r="H32" s="205">
        <f t="shared" si="13"/>
        <v>40</v>
      </c>
      <c r="I32" s="219">
        <f t="shared" si="13"/>
        <v>10</v>
      </c>
      <c r="J32" s="218">
        <f t="shared" si="4"/>
        <v>34</v>
      </c>
      <c r="K32" s="205">
        <f t="shared" si="14"/>
        <v>24</v>
      </c>
      <c r="L32" s="219">
        <f t="shared" si="14"/>
        <v>10</v>
      </c>
      <c r="M32" s="218">
        <f t="shared" si="5"/>
        <v>32</v>
      </c>
      <c r="N32" s="205">
        <f t="shared" si="15"/>
        <v>29</v>
      </c>
      <c r="O32" s="219">
        <f t="shared" si="15"/>
        <v>3</v>
      </c>
      <c r="P32" s="218">
        <f t="shared" si="6"/>
        <v>4</v>
      </c>
      <c r="Q32" s="205">
        <f t="shared" si="16"/>
        <v>3</v>
      </c>
      <c r="R32" s="219">
        <f t="shared" si="16"/>
        <v>1</v>
      </c>
      <c r="S32" s="218">
        <f t="shared" si="7"/>
        <v>4</v>
      </c>
      <c r="T32" s="205">
        <f t="shared" si="17"/>
        <v>1</v>
      </c>
      <c r="U32" s="219">
        <f t="shared" si="17"/>
        <v>3</v>
      </c>
      <c r="V32" s="214">
        <v>23</v>
      </c>
      <c r="W32" s="1037"/>
      <c r="X32" s="1038"/>
    </row>
    <row r="33" spans="1:29" ht="15" customHeight="1">
      <c r="A33" s="887" t="s">
        <v>430</v>
      </c>
      <c r="B33" s="889"/>
      <c r="C33" s="86">
        <v>20</v>
      </c>
      <c r="D33" s="79">
        <f t="shared" si="0"/>
        <v>540</v>
      </c>
      <c r="E33" s="130">
        <f t="shared" si="1"/>
        <v>323</v>
      </c>
      <c r="F33" s="287">
        <f t="shared" si="2"/>
        <v>217</v>
      </c>
      <c r="G33" s="79">
        <f t="shared" si="3"/>
        <v>275</v>
      </c>
      <c r="H33" s="130">
        <v>137</v>
      </c>
      <c r="I33" s="287">
        <v>138</v>
      </c>
      <c r="J33" s="79">
        <f t="shared" si="4"/>
        <v>265</v>
      </c>
      <c r="K33" s="130">
        <v>186</v>
      </c>
      <c r="L33" s="287">
        <v>79</v>
      </c>
      <c r="M33" s="79">
        <f t="shared" si="5"/>
        <v>60</v>
      </c>
      <c r="N33" s="130">
        <v>14</v>
      </c>
      <c r="O33" s="287">
        <v>46</v>
      </c>
      <c r="P33" s="79">
        <f t="shared" si="6"/>
        <v>96</v>
      </c>
      <c r="Q33" s="130">
        <v>69</v>
      </c>
      <c r="R33" s="287">
        <v>27</v>
      </c>
      <c r="S33" s="79">
        <f t="shared" si="7"/>
        <v>110</v>
      </c>
      <c r="T33" s="132">
        <v>80</v>
      </c>
      <c r="U33" s="365">
        <v>30</v>
      </c>
      <c r="V33" s="86">
        <v>20</v>
      </c>
      <c r="W33" s="887" t="s">
        <v>430</v>
      </c>
      <c r="X33" s="889"/>
      <c r="Y33" s="60" t="s">
        <v>504</v>
      </c>
      <c r="Z33" s="60"/>
      <c r="AA33" s="60"/>
      <c r="AB33" s="60"/>
      <c r="AC33" s="60"/>
    </row>
    <row r="34" spans="1:29" ht="15" customHeight="1">
      <c r="A34" s="890"/>
      <c r="B34" s="892"/>
      <c r="C34" s="68">
        <v>21</v>
      </c>
      <c r="D34" s="65">
        <f t="shared" si="0"/>
        <v>492</v>
      </c>
      <c r="E34" s="63">
        <f t="shared" si="1"/>
        <v>297</v>
      </c>
      <c r="F34" s="76">
        <f t="shared" si="2"/>
        <v>195</v>
      </c>
      <c r="G34" s="65">
        <f t="shared" si="3"/>
        <v>278</v>
      </c>
      <c r="H34" s="63">
        <v>150</v>
      </c>
      <c r="I34" s="76">
        <v>128</v>
      </c>
      <c r="J34" s="65">
        <f t="shared" si="4"/>
        <v>214</v>
      </c>
      <c r="K34" s="63">
        <v>147</v>
      </c>
      <c r="L34" s="76">
        <v>67</v>
      </c>
      <c r="M34" s="65">
        <f t="shared" si="5"/>
        <v>64</v>
      </c>
      <c r="N34" s="63">
        <v>20</v>
      </c>
      <c r="O34" s="76">
        <v>44</v>
      </c>
      <c r="P34" s="65">
        <f t="shared" si="6"/>
        <v>79</v>
      </c>
      <c r="Q34" s="63">
        <v>59</v>
      </c>
      <c r="R34" s="76">
        <v>20</v>
      </c>
      <c r="S34" s="65">
        <f t="shared" si="7"/>
        <v>75</v>
      </c>
      <c r="T34" s="88">
        <v>54</v>
      </c>
      <c r="U34" s="80">
        <v>21</v>
      </c>
      <c r="V34" s="68">
        <v>21</v>
      </c>
      <c r="W34" s="890"/>
      <c r="X34" s="892"/>
      <c r="Z34" s="60"/>
      <c r="AA34" s="60"/>
      <c r="AB34" s="60"/>
      <c r="AC34" s="60"/>
    </row>
    <row r="35" spans="1:24" s="94" customFormat="1" ht="15" customHeight="1">
      <c r="A35" s="890"/>
      <c r="B35" s="892"/>
      <c r="C35" s="68">
        <v>22</v>
      </c>
      <c r="D35" s="65">
        <f t="shared" si="0"/>
        <v>482</v>
      </c>
      <c r="E35" s="63">
        <f t="shared" si="1"/>
        <v>304</v>
      </c>
      <c r="F35" s="76">
        <f t="shared" si="2"/>
        <v>178</v>
      </c>
      <c r="G35" s="65">
        <f t="shared" si="3"/>
        <v>280</v>
      </c>
      <c r="H35" s="63">
        <v>162</v>
      </c>
      <c r="I35" s="76">
        <v>118</v>
      </c>
      <c r="J35" s="65">
        <f t="shared" si="4"/>
        <v>202</v>
      </c>
      <c r="K35" s="63">
        <v>142</v>
      </c>
      <c r="L35" s="76">
        <v>60</v>
      </c>
      <c r="M35" s="65">
        <f t="shared" si="5"/>
        <v>98</v>
      </c>
      <c r="N35" s="63">
        <v>35</v>
      </c>
      <c r="O35" s="76">
        <v>63</v>
      </c>
      <c r="P35" s="65">
        <f t="shared" si="6"/>
        <v>57</v>
      </c>
      <c r="Q35" s="63">
        <v>45</v>
      </c>
      <c r="R35" s="76">
        <v>12</v>
      </c>
      <c r="S35" s="65">
        <f t="shared" si="7"/>
        <v>91</v>
      </c>
      <c r="T35" s="88">
        <v>71</v>
      </c>
      <c r="U35" s="80">
        <v>20</v>
      </c>
      <c r="V35" s="68">
        <v>22</v>
      </c>
      <c r="W35" s="890"/>
      <c r="X35" s="892"/>
    </row>
    <row r="36" spans="1:24" s="94" customFormat="1" ht="15" customHeight="1">
      <c r="A36" s="1039"/>
      <c r="B36" s="1040"/>
      <c r="C36" s="214">
        <v>23</v>
      </c>
      <c r="D36" s="218">
        <f aca="true" t="shared" si="18" ref="D36:D52">SUM(E36:F36)</f>
        <v>481</v>
      </c>
      <c r="E36" s="205">
        <f aca="true" t="shared" si="19" ref="E36:E52">SUM(H36,K36)</f>
        <v>302</v>
      </c>
      <c r="F36" s="219">
        <f aca="true" t="shared" si="20" ref="F36:F52">SUM(I36,L36)</f>
        <v>179</v>
      </c>
      <c r="G36" s="218">
        <f aca="true" t="shared" si="21" ref="G36:G52">SUM(H36:I36)</f>
        <v>292</v>
      </c>
      <c r="H36" s="205">
        <v>155</v>
      </c>
      <c r="I36" s="219">
        <v>137</v>
      </c>
      <c r="J36" s="218">
        <f aca="true" t="shared" si="22" ref="J36:J52">SUM(K36:L36)</f>
        <v>189</v>
      </c>
      <c r="K36" s="205">
        <v>147</v>
      </c>
      <c r="L36" s="219">
        <v>42</v>
      </c>
      <c r="M36" s="218">
        <f aca="true" t="shared" si="23" ref="M36:M52">SUM(N36:O36)</f>
        <v>84</v>
      </c>
      <c r="N36" s="205">
        <v>27</v>
      </c>
      <c r="O36" s="219">
        <v>57</v>
      </c>
      <c r="P36" s="218">
        <f aca="true" t="shared" si="24" ref="P36:P52">SUM(Q36:R36)</f>
        <v>70</v>
      </c>
      <c r="Q36" s="205">
        <v>52</v>
      </c>
      <c r="R36" s="219">
        <v>18</v>
      </c>
      <c r="S36" s="218">
        <f aca="true" t="shared" si="25" ref="S36:S52">SUM(T36:U36)</f>
        <v>83</v>
      </c>
      <c r="T36" s="205">
        <v>64</v>
      </c>
      <c r="U36" s="219">
        <v>19</v>
      </c>
      <c r="V36" s="214">
        <v>23</v>
      </c>
      <c r="W36" s="1039"/>
      <c r="X36" s="1040"/>
    </row>
    <row r="37" spans="1:29" ht="15" customHeight="1">
      <c r="A37" s="887" t="s">
        <v>433</v>
      </c>
      <c r="B37" s="889"/>
      <c r="C37" s="86">
        <v>20</v>
      </c>
      <c r="D37" s="79">
        <f t="shared" si="18"/>
        <v>0</v>
      </c>
      <c r="E37" s="130">
        <f t="shared" si="19"/>
        <v>0</v>
      </c>
      <c r="F37" s="287">
        <f t="shared" si="20"/>
        <v>0</v>
      </c>
      <c r="G37" s="79">
        <f t="shared" si="21"/>
        <v>0</v>
      </c>
      <c r="H37" s="63">
        <v>0</v>
      </c>
      <c r="I37" s="76">
        <v>0</v>
      </c>
      <c r="J37" s="65">
        <f t="shared" si="22"/>
        <v>0</v>
      </c>
      <c r="K37" s="63">
        <v>0</v>
      </c>
      <c r="L37" s="76">
        <v>0</v>
      </c>
      <c r="M37" s="65">
        <f t="shared" si="23"/>
        <v>0</v>
      </c>
      <c r="N37" s="63">
        <v>0</v>
      </c>
      <c r="O37" s="76">
        <v>0</v>
      </c>
      <c r="P37" s="65">
        <f t="shared" si="24"/>
        <v>0</v>
      </c>
      <c r="Q37" s="63">
        <v>0</v>
      </c>
      <c r="R37" s="76">
        <v>0</v>
      </c>
      <c r="S37" s="65">
        <f t="shared" si="25"/>
        <v>0</v>
      </c>
      <c r="T37" s="88">
        <v>0</v>
      </c>
      <c r="U37" s="80">
        <v>0</v>
      </c>
      <c r="V37" s="86">
        <v>20</v>
      </c>
      <c r="W37" s="887" t="s">
        <v>433</v>
      </c>
      <c r="X37" s="889"/>
      <c r="Z37" s="60"/>
      <c r="AA37" s="60"/>
      <c r="AB37" s="60"/>
      <c r="AC37" s="60"/>
    </row>
    <row r="38" spans="1:29" ht="15" customHeight="1">
      <c r="A38" s="890"/>
      <c r="B38" s="892"/>
      <c r="C38" s="68">
        <v>21</v>
      </c>
      <c r="D38" s="65">
        <f t="shared" si="18"/>
        <v>1</v>
      </c>
      <c r="E38" s="63">
        <f t="shared" si="19"/>
        <v>0</v>
      </c>
      <c r="F38" s="76">
        <f t="shared" si="20"/>
        <v>1</v>
      </c>
      <c r="G38" s="65">
        <f t="shared" si="21"/>
        <v>0</v>
      </c>
      <c r="H38" s="63">
        <v>0</v>
      </c>
      <c r="I38" s="76">
        <v>0</v>
      </c>
      <c r="J38" s="65">
        <f t="shared" si="22"/>
        <v>1</v>
      </c>
      <c r="K38" s="63">
        <v>0</v>
      </c>
      <c r="L38" s="76">
        <v>1</v>
      </c>
      <c r="M38" s="65">
        <f t="shared" si="23"/>
        <v>0</v>
      </c>
      <c r="N38" s="63">
        <v>0</v>
      </c>
      <c r="O38" s="76">
        <v>0</v>
      </c>
      <c r="P38" s="65">
        <f t="shared" si="24"/>
        <v>0</v>
      </c>
      <c r="Q38" s="63">
        <v>0</v>
      </c>
      <c r="R38" s="76">
        <v>0</v>
      </c>
      <c r="S38" s="65">
        <f t="shared" si="25"/>
        <v>0</v>
      </c>
      <c r="T38" s="88">
        <v>0</v>
      </c>
      <c r="U38" s="80">
        <v>0</v>
      </c>
      <c r="V38" s="68">
        <v>21</v>
      </c>
      <c r="W38" s="890"/>
      <c r="X38" s="892"/>
      <c r="Z38" s="60"/>
      <c r="AA38" s="60"/>
      <c r="AB38" s="60"/>
      <c r="AC38" s="60"/>
    </row>
    <row r="39" spans="1:29" ht="15" customHeight="1">
      <c r="A39" s="890"/>
      <c r="B39" s="892"/>
      <c r="C39" s="68">
        <v>22</v>
      </c>
      <c r="D39" s="65">
        <f t="shared" si="18"/>
        <v>6</v>
      </c>
      <c r="E39" s="63">
        <f t="shared" si="19"/>
        <v>5</v>
      </c>
      <c r="F39" s="76">
        <f t="shared" si="20"/>
        <v>1</v>
      </c>
      <c r="G39" s="65">
        <f t="shared" si="21"/>
        <v>1</v>
      </c>
      <c r="H39" s="63">
        <v>1</v>
      </c>
      <c r="I39" s="76">
        <v>0</v>
      </c>
      <c r="J39" s="65">
        <f t="shared" si="22"/>
        <v>5</v>
      </c>
      <c r="K39" s="63">
        <v>4</v>
      </c>
      <c r="L39" s="76">
        <v>1</v>
      </c>
      <c r="M39" s="65">
        <f t="shared" si="23"/>
        <v>1</v>
      </c>
      <c r="N39" s="63">
        <v>1</v>
      </c>
      <c r="O39" s="76">
        <v>0</v>
      </c>
      <c r="P39" s="65">
        <f t="shared" si="24"/>
        <v>0</v>
      </c>
      <c r="Q39" s="63">
        <v>0</v>
      </c>
      <c r="R39" s="76">
        <v>0</v>
      </c>
      <c r="S39" s="65">
        <f t="shared" si="25"/>
        <v>0</v>
      </c>
      <c r="T39" s="88">
        <v>0</v>
      </c>
      <c r="U39" s="80">
        <v>0</v>
      </c>
      <c r="V39" s="68">
        <v>22</v>
      </c>
      <c r="W39" s="890"/>
      <c r="X39" s="892"/>
      <c r="Z39" s="60"/>
      <c r="AA39" s="60"/>
      <c r="AB39" s="60"/>
      <c r="AC39" s="60"/>
    </row>
    <row r="40" spans="1:24" s="94" customFormat="1" ht="15" customHeight="1">
      <c r="A40" s="1039"/>
      <c r="B40" s="1040"/>
      <c r="C40" s="214">
        <v>23</v>
      </c>
      <c r="D40" s="218">
        <f t="shared" si="18"/>
        <v>12</v>
      </c>
      <c r="E40" s="205">
        <f t="shared" si="19"/>
        <v>6</v>
      </c>
      <c r="F40" s="219">
        <f t="shared" si="20"/>
        <v>6</v>
      </c>
      <c r="G40" s="218">
        <f t="shared" si="21"/>
        <v>9</v>
      </c>
      <c r="H40" s="205">
        <v>5</v>
      </c>
      <c r="I40" s="219">
        <v>4</v>
      </c>
      <c r="J40" s="218">
        <f t="shared" si="22"/>
        <v>3</v>
      </c>
      <c r="K40" s="205">
        <v>1</v>
      </c>
      <c r="L40" s="219">
        <v>2</v>
      </c>
      <c r="M40" s="218">
        <f t="shared" si="23"/>
        <v>3</v>
      </c>
      <c r="N40" s="529">
        <v>1</v>
      </c>
      <c r="O40" s="531">
        <v>2</v>
      </c>
      <c r="P40" s="218">
        <f t="shared" si="24"/>
        <v>4</v>
      </c>
      <c r="Q40" s="205">
        <v>2</v>
      </c>
      <c r="R40" s="219">
        <v>2</v>
      </c>
      <c r="S40" s="218">
        <f t="shared" si="25"/>
        <v>1</v>
      </c>
      <c r="T40" s="205">
        <v>0</v>
      </c>
      <c r="U40" s="219">
        <v>1</v>
      </c>
      <c r="V40" s="214">
        <v>23</v>
      </c>
      <c r="W40" s="1039"/>
      <c r="X40" s="1040"/>
    </row>
    <row r="41" spans="1:29" ht="15" customHeight="1">
      <c r="A41" s="887" t="s">
        <v>736</v>
      </c>
      <c r="B41" s="756"/>
      <c r="C41" s="86">
        <v>20</v>
      </c>
      <c r="D41" s="79">
        <f t="shared" si="18"/>
        <v>78</v>
      </c>
      <c r="E41" s="130">
        <f t="shared" si="19"/>
        <v>32</v>
      </c>
      <c r="F41" s="287">
        <f t="shared" si="20"/>
        <v>46</v>
      </c>
      <c r="G41" s="79">
        <f t="shared" si="21"/>
        <v>71</v>
      </c>
      <c r="H41" s="130">
        <v>29</v>
      </c>
      <c r="I41" s="87">
        <v>42</v>
      </c>
      <c r="J41" s="79">
        <f t="shared" si="22"/>
        <v>7</v>
      </c>
      <c r="K41" s="130">
        <v>3</v>
      </c>
      <c r="L41" s="87">
        <v>4</v>
      </c>
      <c r="M41" s="79">
        <f t="shared" si="23"/>
        <v>12</v>
      </c>
      <c r="N41" s="130">
        <v>6</v>
      </c>
      <c r="O41" s="87">
        <v>6</v>
      </c>
      <c r="P41" s="79">
        <f t="shared" si="24"/>
        <v>2</v>
      </c>
      <c r="Q41" s="130">
        <v>2</v>
      </c>
      <c r="R41" s="87">
        <v>0</v>
      </c>
      <c r="S41" s="88">
        <f t="shared" si="25"/>
        <v>0</v>
      </c>
      <c r="T41" s="132">
        <v>0</v>
      </c>
      <c r="U41" s="365">
        <v>0</v>
      </c>
      <c r="V41" s="86">
        <v>20</v>
      </c>
      <c r="W41" s="887" t="s">
        <v>736</v>
      </c>
      <c r="X41" s="756"/>
      <c r="Z41" s="60"/>
      <c r="AA41" s="60"/>
      <c r="AB41" s="60"/>
      <c r="AC41" s="60"/>
    </row>
    <row r="42" spans="1:29" ht="15" customHeight="1">
      <c r="A42" s="757"/>
      <c r="B42" s="759"/>
      <c r="C42" s="68">
        <v>21</v>
      </c>
      <c r="D42" s="65">
        <f t="shared" si="18"/>
        <v>94</v>
      </c>
      <c r="E42" s="63">
        <f t="shared" si="19"/>
        <v>58</v>
      </c>
      <c r="F42" s="76">
        <f t="shared" si="20"/>
        <v>36</v>
      </c>
      <c r="G42" s="65">
        <f t="shared" si="21"/>
        <v>69</v>
      </c>
      <c r="H42" s="63">
        <v>43</v>
      </c>
      <c r="I42" s="64">
        <v>26</v>
      </c>
      <c r="J42" s="65">
        <f t="shared" si="22"/>
        <v>25</v>
      </c>
      <c r="K42" s="63">
        <v>15</v>
      </c>
      <c r="L42" s="64">
        <v>10</v>
      </c>
      <c r="M42" s="65">
        <f t="shared" si="23"/>
        <v>8</v>
      </c>
      <c r="N42" s="63">
        <v>4</v>
      </c>
      <c r="O42" s="64">
        <v>4</v>
      </c>
      <c r="P42" s="65">
        <f t="shared" si="24"/>
        <v>2</v>
      </c>
      <c r="Q42" s="63">
        <v>1</v>
      </c>
      <c r="R42" s="64">
        <v>1</v>
      </c>
      <c r="S42" s="65">
        <f t="shared" si="25"/>
        <v>0</v>
      </c>
      <c r="T42" s="88">
        <v>0</v>
      </c>
      <c r="U42" s="80">
        <v>0</v>
      </c>
      <c r="V42" s="68">
        <v>21</v>
      </c>
      <c r="W42" s="757"/>
      <c r="X42" s="759"/>
      <c r="Z42" s="60"/>
      <c r="AA42" s="60"/>
      <c r="AB42" s="60"/>
      <c r="AC42" s="60"/>
    </row>
    <row r="43" spans="1:29" ht="15" customHeight="1">
      <c r="A43" s="757"/>
      <c r="B43" s="759"/>
      <c r="C43" s="68">
        <v>22</v>
      </c>
      <c r="D43" s="65">
        <f t="shared" si="18"/>
        <v>88</v>
      </c>
      <c r="E43" s="63">
        <f t="shared" si="19"/>
        <v>39</v>
      </c>
      <c r="F43" s="76">
        <f t="shared" si="20"/>
        <v>49</v>
      </c>
      <c r="G43" s="65">
        <f t="shared" si="21"/>
        <v>62</v>
      </c>
      <c r="H43" s="63">
        <v>26</v>
      </c>
      <c r="I43" s="76">
        <v>36</v>
      </c>
      <c r="J43" s="65">
        <f t="shared" si="22"/>
        <v>26</v>
      </c>
      <c r="K43" s="63">
        <v>13</v>
      </c>
      <c r="L43" s="76">
        <v>13</v>
      </c>
      <c r="M43" s="65">
        <f t="shared" si="23"/>
        <v>11</v>
      </c>
      <c r="N43" s="63">
        <v>3</v>
      </c>
      <c r="O43" s="76">
        <v>8</v>
      </c>
      <c r="P43" s="65">
        <f t="shared" si="24"/>
        <v>1</v>
      </c>
      <c r="Q43" s="63">
        <v>1</v>
      </c>
      <c r="R43" s="76">
        <v>0</v>
      </c>
      <c r="S43" s="65">
        <f t="shared" si="25"/>
        <v>0</v>
      </c>
      <c r="T43" s="88">
        <v>0</v>
      </c>
      <c r="U43" s="80">
        <v>0</v>
      </c>
      <c r="V43" s="68">
        <v>22</v>
      </c>
      <c r="W43" s="757"/>
      <c r="X43" s="759"/>
      <c r="Z43" s="60"/>
      <c r="AA43" s="60"/>
      <c r="AB43" s="60"/>
      <c r="AC43" s="60"/>
    </row>
    <row r="44" spans="1:24" s="94" customFormat="1" ht="15" customHeight="1">
      <c r="A44" s="1037"/>
      <c r="B44" s="1038"/>
      <c r="C44" s="214">
        <v>23</v>
      </c>
      <c r="D44" s="218">
        <f t="shared" si="18"/>
        <v>96</v>
      </c>
      <c r="E44" s="205">
        <f t="shared" si="19"/>
        <v>53</v>
      </c>
      <c r="F44" s="219">
        <f t="shared" si="20"/>
        <v>43</v>
      </c>
      <c r="G44" s="218">
        <f t="shared" si="21"/>
        <v>69</v>
      </c>
      <c r="H44" s="205">
        <v>38</v>
      </c>
      <c r="I44" s="219">
        <v>31</v>
      </c>
      <c r="J44" s="218">
        <f t="shared" si="22"/>
        <v>27</v>
      </c>
      <c r="K44" s="205">
        <v>15</v>
      </c>
      <c r="L44" s="219">
        <v>12</v>
      </c>
      <c r="M44" s="218">
        <f t="shared" si="23"/>
        <v>10</v>
      </c>
      <c r="N44" s="205">
        <v>3</v>
      </c>
      <c r="O44" s="219">
        <v>7</v>
      </c>
      <c r="P44" s="218">
        <f t="shared" si="24"/>
        <v>9</v>
      </c>
      <c r="Q44" s="205">
        <v>7</v>
      </c>
      <c r="R44" s="219">
        <v>2</v>
      </c>
      <c r="S44" s="218">
        <f t="shared" si="25"/>
        <v>0</v>
      </c>
      <c r="T44" s="205">
        <v>0</v>
      </c>
      <c r="U44" s="219">
        <v>0</v>
      </c>
      <c r="V44" s="214">
        <v>23</v>
      </c>
      <c r="W44" s="1037"/>
      <c r="X44" s="1038"/>
    </row>
    <row r="45" spans="1:29" ht="15" customHeight="1">
      <c r="A45" s="754" t="s">
        <v>432</v>
      </c>
      <c r="B45" s="756"/>
      <c r="C45" s="86">
        <v>20</v>
      </c>
      <c r="D45" s="79">
        <f t="shared" si="18"/>
        <v>114</v>
      </c>
      <c r="E45" s="130">
        <f t="shared" si="19"/>
        <v>75</v>
      </c>
      <c r="F45" s="287">
        <f t="shared" si="20"/>
        <v>39</v>
      </c>
      <c r="G45" s="79">
        <f t="shared" si="21"/>
        <v>64</v>
      </c>
      <c r="H45" s="63">
        <v>40</v>
      </c>
      <c r="I45" s="64">
        <v>24</v>
      </c>
      <c r="J45" s="65">
        <f t="shared" si="22"/>
        <v>50</v>
      </c>
      <c r="K45" s="63">
        <v>35</v>
      </c>
      <c r="L45" s="64">
        <v>15</v>
      </c>
      <c r="M45" s="65">
        <f t="shared" si="23"/>
        <v>23</v>
      </c>
      <c r="N45" s="63">
        <v>11</v>
      </c>
      <c r="O45" s="64">
        <v>12</v>
      </c>
      <c r="P45" s="65">
        <f t="shared" si="24"/>
        <v>6</v>
      </c>
      <c r="Q45" s="63">
        <v>6</v>
      </c>
      <c r="R45" s="64">
        <v>0</v>
      </c>
      <c r="S45" s="65">
        <f t="shared" si="25"/>
        <v>1</v>
      </c>
      <c r="T45" s="88">
        <v>0</v>
      </c>
      <c r="U45" s="80">
        <v>1</v>
      </c>
      <c r="V45" s="86">
        <v>20</v>
      </c>
      <c r="W45" s="754" t="s">
        <v>432</v>
      </c>
      <c r="X45" s="756"/>
      <c r="Y45" s="60" t="s">
        <v>504</v>
      </c>
      <c r="Z45" s="60"/>
      <c r="AA45" s="60"/>
      <c r="AB45" s="60"/>
      <c r="AC45" s="60"/>
    </row>
    <row r="46" spans="1:29" ht="15" customHeight="1">
      <c r="A46" s="757"/>
      <c r="B46" s="759"/>
      <c r="C46" s="68">
        <v>21</v>
      </c>
      <c r="D46" s="65">
        <f t="shared" si="18"/>
        <v>77</v>
      </c>
      <c r="E46" s="63">
        <f t="shared" si="19"/>
        <v>46</v>
      </c>
      <c r="F46" s="76">
        <f t="shared" si="20"/>
        <v>31</v>
      </c>
      <c r="G46" s="65">
        <f t="shared" si="21"/>
        <v>47</v>
      </c>
      <c r="H46" s="63">
        <v>21</v>
      </c>
      <c r="I46" s="64">
        <v>26</v>
      </c>
      <c r="J46" s="65">
        <f t="shared" si="22"/>
        <v>30</v>
      </c>
      <c r="K46" s="63">
        <v>25</v>
      </c>
      <c r="L46" s="64">
        <v>5</v>
      </c>
      <c r="M46" s="65">
        <f t="shared" si="23"/>
        <v>10</v>
      </c>
      <c r="N46" s="63">
        <v>2</v>
      </c>
      <c r="O46" s="64">
        <v>8</v>
      </c>
      <c r="P46" s="65">
        <f t="shared" si="24"/>
        <v>2</v>
      </c>
      <c r="Q46" s="63">
        <v>2</v>
      </c>
      <c r="R46" s="64">
        <v>0</v>
      </c>
      <c r="S46" s="65">
        <f t="shared" si="25"/>
        <v>0</v>
      </c>
      <c r="T46" s="88">
        <v>0</v>
      </c>
      <c r="U46" s="80">
        <v>0</v>
      </c>
      <c r="V46" s="68">
        <v>21</v>
      </c>
      <c r="W46" s="757"/>
      <c r="X46" s="759"/>
      <c r="Z46" s="60"/>
      <c r="AA46" s="60"/>
      <c r="AB46" s="60"/>
      <c r="AC46" s="60"/>
    </row>
    <row r="47" spans="1:24" s="94" customFormat="1" ht="15" customHeight="1">
      <c r="A47" s="757"/>
      <c r="B47" s="759"/>
      <c r="C47" s="68">
        <v>22</v>
      </c>
      <c r="D47" s="65">
        <f t="shared" si="18"/>
        <v>111</v>
      </c>
      <c r="E47" s="63">
        <f t="shared" si="19"/>
        <v>68</v>
      </c>
      <c r="F47" s="76">
        <f t="shared" si="20"/>
        <v>43</v>
      </c>
      <c r="G47" s="65">
        <f t="shared" si="21"/>
        <v>69</v>
      </c>
      <c r="H47" s="63">
        <v>36</v>
      </c>
      <c r="I47" s="76">
        <v>33</v>
      </c>
      <c r="J47" s="65">
        <f t="shared" si="22"/>
        <v>42</v>
      </c>
      <c r="K47" s="63">
        <v>32</v>
      </c>
      <c r="L47" s="76">
        <v>10</v>
      </c>
      <c r="M47" s="65">
        <f t="shared" si="23"/>
        <v>28</v>
      </c>
      <c r="N47" s="63">
        <v>4</v>
      </c>
      <c r="O47" s="76">
        <v>24</v>
      </c>
      <c r="P47" s="65">
        <f t="shared" si="24"/>
        <v>11</v>
      </c>
      <c r="Q47" s="63">
        <v>7</v>
      </c>
      <c r="R47" s="76">
        <v>4</v>
      </c>
      <c r="S47" s="65">
        <f t="shared" si="25"/>
        <v>1</v>
      </c>
      <c r="T47" s="88">
        <v>1</v>
      </c>
      <c r="U47" s="80">
        <v>0</v>
      </c>
      <c r="V47" s="68">
        <v>22</v>
      </c>
      <c r="W47" s="757"/>
      <c r="X47" s="759"/>
    </row>
    <row r="48" spans="1:24" s="94" customFormat="1" ht="15" customHeight="1">
      <c r="A48" s="1037"/>
      <c r="B48" s="1038"/>
      <c r="C48" s="214">
        <v>23</v>
      </c>
      <c r="D48" s="218">
        <f t="shared" si="18"/>
        <v>115</v>
      </c>
      <c r="E48" s="205">
        <f t="shared" si="19"/>
        <v>75</v>
      </c>
      <c r="F48" s="219">
        <f t="shared" si="20"/>
        <v>40</v>
      </c>
      <c r="G48" s="218">
        <f t="shared" si="21"/>
        <v>65</v>
      </c>
      <c r="H48" s="205">
        <v>39</v>
      </c>
      <c r="I48" s="219">
        <v>26</v>
      </c>
      <c r="J48" s="218">
        <f t="shared" si="22"/>
        <v>50</v>
      </c>
      <c r="K48" s="205">
        <v>36</v>
      </c>
      <c r="L48" s="219">
        <v>14</v>
      </c>
      <c r="M48" s="218">
        <f t="shared" si="23"/>
        <v>22</v>
      </c>
      <c r="N48" s="205">
        <v>10</v>
      </c>
      <c r="O48" s="219">
        <v>12</v>
      </c>
      <c r="P48" s="218">
        <f t="shared" si="24"/>
        <v>7</v>
      </c>
      <c r="Q48" s="205">
        <v>5</v>
      </c>
      <c r="R48" s="219">
        <v>2</v>
      </c>
      <c r="S48" s="218">
        <f t="shared" si="25"/>
        <v>3</v>
      </c>
      <c r="T48" s="205">
        <v>2</v>
      </c>
      <c r="U48" s="219">
        <v>1</v>
      </c>
      <c r="V48" s="214">
        <v>23</v>
      </c>
      <c r="W48" s="1037"/>
      <c r="X48" s="1038"/>
    </row>
    <row r="49" spans="1:29" ht="15" customHeight="1">
      <c r="A49" s="754" t="s">
        <v>431</v>
      </c>
      <c r="B49" s="756"/>
      <c r="C49" s="86">
        <v>20</v>
      </c>
      <c r="D49" s="79">
        <f t="shared" si="18"/>
        <v>0</v>
      </c>
      <c r="E49" s="130">
        <f t="shared" si="19"/>
        <v>0</v>
      </c>
      <c r="F49" s="287">
        <f t="shared" si="20"/>
        <v>0</v>
      </c>
      <c r="G49" s="79">
        <f t="shared" si="21"/>
        <v>0</v>
      </c>
      <c r="H49" s="63">
        <v>0</v>
      </c>
      <c r="I49" s="64">
        <v>0</v>
      </c>
      <c r="J49" s="65">
        <f t="shared" si="22"/>
        <v>0</v>
      </c>
      <c r="K49" s="63">
        <v>0</v>
      </c>
      <c r="L49" s="64">
        <v>0</v>
      </c>
      <c r="M49" s="65">
        <f t="shared" si="23"/>
        <v>0</v>
      </c>
      <c r="N49" s="63">
        <v>0</v>
      </c>
      <c r="O49" s="64">
        <v>0</v>
      </c>
      <c r="P49" s="65">
        <f t="shared" si="24"/>
        <v>0</v>
      </c>
      <c r="Q49" s="63">
        <v>0</v>
      </c>
      <c r="R49" s="64">
        <v>0</v>
      </c>
      <c r="S49" s="88">
        <f t="shared" si="25"/>
        <v>0</v>
      </c>
      <c r="T49" s="88">
        <v>0</v>
      </c>
      <c r="U49" s="80">
        <v>0</v>
      </c>
      <c r="V49" s="86">
        <v>20</v>
      </c>
      <c r="W49" s="754" t="s">
        <v>431</v>
      </c>
      <c r="X49" s="756"/>
      <c r="Y49" s="60" t="s">
        <v>504</v>
      </c>
      <c r="Z49" s="60"/>
      <c r="AA49" s="60"/>
      <c r="AB49" s="60"/>
      <c r="AC49" s="60"/>
    </row>
    <row r="50" spans="1:29" ht="15" customHeight="1">
      <c r="A50" s="757"/>
      <c r="B50" s="759"/>
      <c r="C50" s="68">
        <v>21</v>
      </c>
      <c r="D50" s="65">
        <f t="shared" si="18"/>
        <v>2</v>
      </c>
      <c r="E50" s="63">
        <f t="shared" si="19"/>
        <v>0</v>
      </c>
      <c r="F50" s="76">
        <f t="shared" si="20"/>
        <v>2</v>
      </c>
      <c r="G50" s="65">
        <f t="shared" si="21"/>
        <v>1</v>
      </c>
      <c r="H50" s="63">
        <v>0</v>
      </c>
      <c r="I50" s="64">
        <v>1</v>
      </c>
      <c r="J50" s="65">
        <f t="shared" si="22"/>
        <v>1</v>
      </c>
      <c r="K50" s="63">
        <v>0</v>
      </c>
      <c r="L50" s="64">
        <v>1</v>
      </c>
      <c r="M50" s="65">
        <f t="shared" si="23"/>
        <v>0</v>
      </c>
      <c r="N50" s="63">
        <v>0</v>
      </c>
      <c r="O50" s="64">
        <v>0</v>
      </c>
      <c r="P50" s="65">
        <f t="shared" si="24"/>
        <v>1</v>
      </c>
      <c r="Q50" s="63">
        <v>0</v>
      </c>
      <c r="R50" s="64">
        <v>1</v>
      </c>
      <c r="S50" s="65">
        <f t="shared" si="25"/>
        <v>0</v>
      </c>
      <c r="T50" s="88">
        <v>0</v>
      </c>
      <c r="U50" s="80">
        <v>0</v>
      </c>
      <c r="V50" s="68">
        <v>21</v>
      </c>
      <c r="W50" s="757"/>
      <c r="X50" s="759"/>
      <c r="Z50" s="60"/>
      <c r="AA50" s="60"/>
      <c r="AB50" s="60"/>
      <c r="AC50" s="60"/>
    </row>
    <row r="51" spans="1:24" s="94" customFormat="1" ht="15" customHeight="1">
      <c r="A51" s="757"/>
      <c r="B51" s="759"/>
      <c r="C51" s="68">
        <v>22</v>
      </c>
      <c r="D51" s="65">
        <f t="shared" si="18"/>
        <v>7</v>
      </c>
      <c r="E51" s="63">
        <f t="shared" si="19"/>
        <v>7</v>
      </c>
      <c r="F51" s="76">
        <f t="shared" si="20"/>
        <v>0</v>
      </c>
      <c r="G51" s="65">
        <f t="shared" si="21"/>
        <v>5</v>
      </c>
      <c r="H51" s="63">
        <v>5</v>
      </c>
      <c r="I51" s="76">
        <v>0</v>
      </c>
      <c r="J51" s="65">
        <f t="shared" si="22"/>
        <v>2</v>
      </c>
      <c r="K51" s="63">
        <v>2</v>
      </c>
      <c r="L51" s="76">
        <v>0</v>
      </c>
      <c r="M51" s="65">
        <f t="shared" si="23"/>
        <v>0</v>
      </c>
      <c r="N51" s="63">
        <v>0</v>
      </c>
      <c r="O51" s="76">
        <v>0</v>
      </c>
      <c r="P51" s="65">
        <f t="shared" si="24"/>
        <v>0</v>
      </c>
      <c r="Q51" s="63">
        <v>0</v>
      </c>
      <c r="R51" s="76">
        <v>0</v>
      </c>
      <c r="S51" s="65">
        <f t="shared" si="25"/>
        <v>0</v>
      </c>
      <c r="T51" s="88">
        <v>0</v>
      </c>
      <c r="U51" s="80">
        <v>0</v>
      </c>
      <c r="V51" s="68">
        <v>22</v>
      </c>
      <c r="W51" s="757"/>
      <c r="X51" s="759"/>
    </row>
    <row r="52" spans="1:29" ht="15" customHeight="1">
      <c r="A52" s="1037"/>
      <c r="B52" s="1038"/>
      <c r="C52" s="214">
        <v>23</v>
      </c>
      <c r="D52" s="218">
        <f t="shared" si="18"/>
        <v>8</v>
      </c>
      <c r="E52" s="205">
        <f t="shared" si="19"/>
        <v>7</v>
      </c>
      <c r="F52" s="219">
        <f t="shared" si="20"/>
        <v>1</v>
      </c>
      <c r="G52" s="218">
        <f t="shared" si="21"/>
        <v>5</v>
      </c>
      <c r="H52" s="205">
        <v>4</v>
      </c>
      <c r="I52" s="219">
        <v>1</v>
      </c>
      <c r="J52" s="218">
        <f t="shared" si="22"/>
        <v>3</v>
      </c>
      <c r="K52" s="205">
        <v>3</v>
      </c>
      <c r="L52" s="219">
        <v>0</v>
      </c>
      <c r="M52" s="218">
        <f t="shared" si="23"/>
        <v>2</v>
      </c>
      <c r="N52" s="205">
        <v>2</v>
      </c>
      <c r="O52" s="219">
        <v>0</v>
      </c>
      <c r="P52" s="218">
        <f t="shared" si="24"/>
        <v>0</v>
      </c>
      <c r="Q52" s="205">
        <v>0</v>
      </c>
      <c r="R52" s="219">
        <v>0</v>
      </c>
      <c r="S52" s="218">
        <f t="shared" si="25"/>
        <v>0</v>
      </c>
      <c r="T52" s="205">
        <v>0</v>
      </c>
      <c r="U52" s="219">
        <v>0</v>
      </c>
      <c r="V52" s="214">
        <v>23</v>
      </c>
      <c r="W52" s="1037"/>
      <c r="X52" s="1038"/>
      <c r="Z52" s="60"/>
      <c r="AA52" s="60"/>
      <c r="AB52" s="60"/>
      <c r="AC52" s="60"/>
    </row>
    <row r="53" spans="26:29" ht="18" customHeight="1">
      <c r="Z53" s="60"/>
      <c r="AA53" s="60"/>
      <c r="AB53" s="60"/>
      <c r="AC53" s="60"/>
    </row>
    <row r="54" spans="26:29" ht="18" customHeight="1">
      <c r="Z54" s="60"/>
      <c r="AA54" s="60"/>
      <c r="AB54" s="60"/>
      <c r="AC54" s="60"/>
    </row>
    <row r="55" spans="26:29" ht="18" customHeight="1">
      <c r="Z55" s="60"/>
      <c r="AA55" s="60"/>
      <c r="AB55" s="60"/>
      <c r="AC55" s="60"/>
    </row>
    <row r="56" spans="26:29" ht="18" customHeight="1">
      <c r="Z56" s="60"/>
      <c r="AA56" s="60"/>
      <c r="AB56" s="60"/>
      <c r="AC56" s="60"/>
    </row>
    <row r="57" spans="26:29" ht="18" customHeight="1">
      <c r="Z57" s="60"/>
      <c r="AA57" s="60"/>
      <c r="AB57" s="60"/>
      <c r="AC57" s="60"/>
    </row>
    <row r="58" spans="26:29" ht="18" customHeight="1">
      <c r="Z58" s="60"/>
      <c r="AA58" s="60"/>
      <c r="AB58" s="60"/>
      <c r="AC58" s="60"/>
    </row>
    <row r="59" spans="26:29" ht="18" customHeight="1">
      <c r="Z59" s="60"/>
      <c r="AA59" s="60"/>
      <c r="AB59" s="60"/>
      <c r="AC59" s="60"/>
    </row>
    <row r="60" spans="26:29" ht="18" customHeight="1">
      <c r="Z60" s="60"/>
      <c r="AA60" s="60"/>
      <c r="AB60" s="60"/>
      <c r="AC60" s="60"/>
    </row>
    <row r="61" spans="26:29" ht="18" customHeight="1">
      <c r="Z61" s="60"/>
      <c r="AA61" s="60"/>
      <c r="AB61" s="60"/>
      <c r="AC61" s="60"/>
    </row>
    <row r="62" spans="26:29" ht="18" customHeight="1">
      <c r="Z62" s="60"/>
      <c r="AA62" s="60"/>
      <c r="AB62" s="60"/>
      <c r="AC62" s="60"/>
    </row>
    <row r="63" spans="26:29" ht="18" customHeight="1">
      <c r="Z63" s="60"/>
      <c r="AA63" s="60"/>
      <c r="AB63" s="60"/>
      <c r="AC63" s="60"/>
    </row>
    <row r="64" spans="26:29" ht="18" customHeight="1">
      <c r="Z64" s="60"/>
      <c r="AA64" s="60"/>
      <c r="AB64" s="60"/>
      <c r="AC64" s="60"/>
    </row>
    <row r="65" spans="26:29" ht="18" customHeight="1">
      <c r="Z65" s="60"/>
      <c r="AA65" s="60"/>
      <c r="AB65" s="60"/>
      <c r="AC65" s="60"/>
    </row>
    <row r="66" spans="26:29" ht="18" customHeight="1">
      <c r="Z66" s="60"/>
      <c r="AA66" s="60"/>
      <c r="AB66" s="60"/>
      <c r="AC66" s="60"/>
    </row>
    <row r="67" spans="26:29" ht="18" customHeight="1">
      <c r="Z67" s="60"/>
      <c r="AA67" s="60"/>
      <c r="AB67" s="60"/>
      <c r="AC67" s="60"/>
    </row>
    <row r="68" spans="26:29" ht="18" customHeight="1">
      <c r="Z68" s="60"/>
      <c r="AA68" s="60"/>
      <c r="AB68" s="60"/>
      <c r="AC68" s="60"/>
    </row>
    <row r="69" spans="26:29" ht="18" customHeight="1">
      <c r="Z69" s="60"/>
      <c r="AA69" s="60"/>
      <c r="AB69" s="60"/>
      <c r="AC69" s="60"/>
    </row>
    <row r="70" spans="26:29" ht="18" customHeight="1">
      <c r="Z70" s="60"/>
      <c r="AA70" s="60"/>
      <c r="AB70" s="60"/>
      <c r="AC70" s="60"/>
    </row>
    <row r="71" spans="26:29" ht="18" customHeight="1">
      <c r="Z71" s="60"/>
      <c r="AA71" s="60"/>
      <c r="AB71" s="60"/>
      <c r="AC71" s="60"/>
    </row>
    <row r="72" spans="26:29" ht="18" customHeight="1">
      <c r="Z72" s="60"/>
      <c r="AA72" s="60"/>
      <c r="AB72" s="60"/>
      <c r="AC72" s="60"/>
    </row>
    <row r="73" spans="26:29" ht="18" customHeight="1">
      <c r="Z73" s="60"/>
      <c r="AA73" s="60"/>
      <c r="AB73" s="60"/>
      <c r="AC73" s="60"/>
    </row>
  </sheetData>
  <sheetProtection/>
  <mergeCells count="44">
    <mergeCell ref="A25:A28"/>
    <mergeCell ref="B25:B28"/>
    <mergeCell ref="A29:B32"/>
    <mergeCell ref="X25:X28"/>
    <mergeCell ref="W21:W24"/>
    <mergeCell ref="A33:B36"/>
    <mergeCell ref="W29:X32"/>
    <mergeCell ref="A45:B48"/>
    <mergeCell ref="W33:X36"/>
    <mergeCell ref="W41:X44"/>
    <mergeCell ref="W25:W28"/>
    <mergeCell ref="A41:B44"/>
    <mergeCell ref="W37:X40"/>
    <mergeCell ref="A37:B40"/>
    <mergeCell ref="W17:W20"/>
    <mergeCell ref="X17:X20"/>
    <mergeCell ref="X21:X24"/>
    <mergeCell ref="A17:A20"/>
    <mergeCell ref="B17:B20"/>
    <mergeCell ref="A49:B52"/>
    <mergeCell ref="W45:X48"/>
    <mergeCell ref="W49:X52"/>
    <mergeCell ref="A21:A24"/>
    <mergeCell ref="B21:B24"/>
    <mergeCell ref="X13:X16"/>
    <mergeCell ref="A4:B8"/>
    <mergeCell ref="B13:B16"/>
    <mergeCell ref="A13:A16"/>
    <mergeCell ref="W4:X8"/>
    <mergeCell ref="W9:W12"/>
    <mergeCell ref="A9:A12"/>
    <mergeCell ref="B9:B12"/>
    <mergeCell ref="W13:W16"/>
    <mergeCell ref="X9:X12"/>
    <mergeCell ref="S2:U2"/>
    <mergeCell ref="V2:V3"/>
    <mergeCell ref="W2:X3"/>
    <mergeCell ref="A2:B3"/>
    <mergeCell ref="D2:F2"/>
    <mergeCell ref="G2:I2"/>
    <mergeCell ref="P2:R2"/>
    <mergeCell ref="J2:L2"/>
    <mergeCell ref="M2:O2"/>
    <mergeCell ref="C2:C3"/>
  </mergeCells>
  <printOptions/>
  <pageMargins left="0.7874015748031497" right="0.7874015748031497" top="0.984251968503937" bottom="0.7874015748031497" header="0.1968503937007874" footer="0.1968503937007874"/>
  <pageSetup cellComments="asDisplayed" horizontalDpi="600" verticalDpi="600" orientation="portrait" paperSize="9" r:id="rId1"/>
  <headerFooter alignWithMargins="0">
    <oddFooter>&amp;C－&amp;P－</oddFooter>
  </headerFooter>
  <colBreaks count="1" manualBreakCount="1">
    <brk id="24" max="5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CC"/>
  </sheetPr>
  <dimension ref="A1:AD26"/>
  <sheetViews>
    <sheetView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2" customHeight="1"/>
  <cols>
    <col min="1" max="1" width="9.625" style="4" customWidth="1"/>
    <col min="2" max="17" width="5.125" style="4" customWidth="1"/>
    <col min="18" max="16384" width="9.00390625" style="4" customWidth="1"/>
  </cols>
  <sheetData>
    <row r="1" spans="1:17" s="161" customFormat="1" ht="18" customHeight="1">
      <c r="A1" s="43" t="s">
        <v>498</v>
      </c>
      <c r="B1" s="43"/>
      <c r="C1" s="43"/>
      <c r="D1" s="43"/>
      <c r="E1" s="43"/>
      <c r="F1" s="43"/>
      <c r="G1" s="43"/>
      <c r="H1" s="43"/>
      <c r="I1" s="43"/>
      <c r="J1" s="43"/>
      <c r="K1" s="70" t="s">
        <v>558</v>
      </c>
      <c r="L1" s="53"/>
      <c r="M1" s="43"/>
      <c r="N1" s="43"/>
      <c r="O1" s="43"/>
      <c r="P1" s="43"/>
      <c r="Q1" s="43"/>
    </row>
    <row r="2" spans="1:17" s="161" customFormat="1" ht="18" customHeight="1">
      <c r="A2" s="591" t="s">
        <v>590</v>
      </c>
      <c r="B2" s="594" t="s">
        <v>583</v>
      </c>
      <c r="C2" s="595"/>
      <c r="D2" s="596"/>
      <c r="E2" s="594" t="s">
        <v>64</v>
      </c>
      <c r="F2" s="595"/>
      <c r="G2" s="596"/>
      <c r="H2" s="605" t="s">
        <v>65</v>
      </c>
      <c r="I2" s="606"/>
      <c r="J2" s="607"/>
      <c r="K2" s="201" t="s">
        <v>66</v>
      </c>
      <c r="L2" s="43"/>
      <c r="M2" s="43"/>
      <c r="N2" s="43"/>
      <c r="O2" s="43"/>
      <c r="P2" s="43"/>
      <c r="Q2" s="43"/>
    </row>
    <row r="3" spans="1:17" s="161" customFormat="1" ht="18" customHeight="1">
      <c r="A3" s="592"/>
      <c r="B3" s="597"/>
      <c r="C3" s="598"/>
      <c r="D3" s="599"/>
      <c r="E3" s="597" t="s">
        <v>67</v>
      </c>
      <c r="F3" s="598"/>
      <c r="G3" s="599"/>
      <c r="H3" s="608"/>
      <c r="I3" s="609"/>
      <c r="J3" s="610"/>
      <c r="K3" s="628" t="s">
        <v>68</v>
      </c>
      <c r="L3" s="43"/>
      <c r="M3" s="43"/>
      <c r="N3" s="43"/>
      <c r="O3" s="43"/>
      <c r="P3" s="43"/>
      <c r="Q3" s="43"/>
    </row>
    <row r="4" spans="1:17" s="161" customFormat="1" ht="18" customHeight="1">
      <c r="A4" s="593"/>
      <c r="B4" s="169" t="s">
        <v>521</v>
      </c>
      <c r="C4" s="169" t="s">
        <v>488</v>
      </c>
      <c r="D4" s="170" t="s">
        <v>489</v>
      </c>
      <c r="E4" s="169" t="s">
        <v>521</v>
      </c>
      <c r="F4" s="169" t="s">
        <v>488</v>
      </c>
      <c r="G4" s="170" t="s">
        <v>489</v>
      </c>
      <c r="H4" s="233" t="s">
        <v>632</v>
      </c>
      <c r="I4" s="248" t="s">
        <v>488</v>
      </c>
      <c r="J4" s="249" t="s">
        <v>489</v>
      </c>
      <c r="K4" s="624"/>
      <c r="L4" s="43"/>
      <c r="M4" s="43"/>
      <c r="N4" s="43"/>
      <c r="O4" s="43"/>
      <c r="P4" s="43"/>
      <c r="Q4" s="43"/>
    </row>
    <row r="5" spans="1:30" s="161" customFormat="1" ht="18" customHeight="1">
      <c r="A5" s="34" t="s">
        <v>27</v>
      </c>
      <c r="B5" s="56">
        <f>SUM(C5:D5)</f>
        <v>1513</v>
      </c>
      <c r="C5" s="59">
        <f>'小学校2'!G5</f>
        <v>746</v>
      </c>
      <c r="D5" s="58">
        <f>'小学校2'!H5</f>
        <v>767</v>
      </c>
      <c r="E5" s="208">
        <f>SUM(F5:G5)</f>
        <v>1042</v>
      </c>
      <c r="F5" s="59">
        <v>520</v>
      </c>
      <c r="G5" s="92">
        <v>522</v>
      </c>
      <c r="H5" s="250">
        <f aca="true" t="shared" si="0" ref="H5:J9">ROUND(E5/B5*100,1)</f>
        <v>68.9</v>
      </c>
      <c r="I5" s="251">
        <f t="shared" si="0"/>
        <v>69.7</v>
      </c>
      <c r="J5" s="252">
        <f t="shared" si="0"/>
        <v>68.1</v>
      </c>
      <c r="K5" s="171">
        <v>59.3</v>
      </c>
      <c r="L5" s="43"/>
      <c r="O5" s="43"/>
      <c r="P5" s="43"/>
      <c r="Q5" s="43"/>
      <c r="R5" s="43"/>
      <c r="S5" s="43"/>
      <c r="T5" s="43"/>
      <c r="AB5" s="43"/>
      <c r="AC5" s="43"/>
      <c r="AD5" s="43"/>
    </row>
    <row r="6" spans="1:30" s="161" customFormat="1" ht="18" customHeight="1">
      <c r="A6" s="104">
        <v>20</v>
      </c>
      <c r="B6" s="56">
        <f>SUM(C6:D6)</f>
        <v>1632</v>
      </c>
      <c r="C6" s="59">
        <f>'小学校2'!G6</f>
        <v>792</v>
      </c>
      <c r="D6" s="58">
        <f>'小学校2'!H6</f>
        <v>840</v>
      </c>
      <c r="E6" s="56">
        <f>SUM(F6:G6)</f>
        <v>1088</v>
      </c>
      <c r="F6" s="59">
        <v>536</v>
      </c>
      <c r="G6" s="92">
        <v>552</v>
      </c>
      <c r="H6" s="250">
        <f t="shared" si="0"/>
        <v>66.7</v>
      </c>
      <c r="I6" s="251">
        <f t="shared" si="0"/>
        <v>67.7</v>
      </c>
      <c r="J6" s="252">
        <f t="shared" si="0"/>
        <v>65.7</v>
      </c>
      <c r="K6" s="171">
        <v>59.8</v>
      </c>
      <c r="L6" s="43"/>
      <c r="Q6" s="160"/>
      <c r="R6" s="160"/>
      <c r="S6" s="160"/>
      <c r="T6" s="160"/>
      <c r="AC6" s="43"/>
      <c r="AD6" s="43"/>
    </row>
    <row r="7" spans="1:30" s="161" customFormat="1" ht="18" customHeight="1">
      <c r="A7" s="104">
        <v>21</v>
      </c>
      <c r="B7" s="56">
        <f>SUM(C7:D7)</f>
        <v>1525</v>
      </c>
      <c r="C7" s="59">
        <f>'小学校2'!G7</f>
        <v>752</v>
      </c>
      <c r="D7" s="58">
        <f>'小学校2'!H7</f>
        <v>773</v>
      </c>
      <c r="E7" s="56">
        <f>SUM(F7:G7)</f>
        <v>1016</v>
      </c>
      <c r="F7" s="59">
        <v>504</v>
      </c>
      <c r="G7" s="92">
        <v>512</v>
      </c>
      <c r="H7" s="250">
        <f t="shared" si="0"/>
        <v>66.6</v>
      </c>
      <c r="I7" s="251">
        <f t="shared" si="0"/>
        <v>67</v>
      </c>
      <c r="J7" s="252">
        <f t="shared" si="0"/>
        <v>66.2</v>
      </c>
      <c r="K7" s="171">
        <v>58.6</v>
      </c>
      <c r="Q7" s="160"/>
      <c r="R7" s="160"/>
      <c r="S7" s="160"/>
      <c r="T7" s="160"/>
      <c r="AB7" s="43"/>
      <c r="AC7" s="43"/>
      <c r="AD7" s="43"/>
    </row>
    <row r="8" spans="1:17" s="161" customFormat="1" ht="18" customHeight="1">
      <c r="A8" s="104">
        <v>22</v>
      </c>
      <c r="B8" s="56">
        <f>SUM(C8:D8)</f>
        <v>1513</v>
      </c>
      <c r="C8" s="59">
        <f>'小学校2'!G8</f>
        <v>756</v>
      </c>
      <c r="D8" s="58">
        <f>'小学校2'!H8</f>
        <v>757</v>
      </c>
      <c r="E8" s="56">
        <f>SUM(F8:G8)</f>
        <v>1035</v>
      </c>
      <c r="F8" s="59">
        <v>518</v>
      </c>
      <c r="G8" s="58">
        <v>517</v>
      </c>
      <c r="H8" s="250">
        <f t="shared" si="0"/>
        <v>68.4</v>
      </c>
      <c r="I8" s="251">
        <f t="shared" si="0"/>
        <v>68.5</v>
      </c>
      <c r="J8" s="252">
        <f t="shared" si="0"/>
        <v>68.3</v>
      </c>
      <c r="K8" s="171">
        <v>59.4</v>
      </c>
      <c r="L8" s="43"/>
      <c r="Q8" s="162"/>
    </row>
    <row r="9" spans="1:17" s="161" customFormat="1" ht="18" customHeight="1">
      <c r="A9" s="105">
        <v>23</v>
      </c>
      <c r="B9" s="253">
        <f>SUM(C9:D9)</f>
        <v>1451</v>
      </c>
      <c r="C9" s="108">
        <f>'小学校2'!G9</f>
        <v>754</v>
      </c>
      <c r="D9" s="210">
        <f>'小学校2'!H9</f>
        <v>697</v>
      </c>
      <c r="E9" s="253">
        <f>SUM(F9:G9)</f>
        <v>1017</v>
      </c>
      <c r="F9" s="108">
        <v>520</v>
      </c>
      <c r="G9" s="177">
        <v>497</v>
      </c>
      <c r="H9" s="254">
        <f t="shared" si="0"/>
        <v>70.1</v>
      </c>
      <c r="I9" s="255">
        <f t="shared" si="0"/>
        <v>69</v>
      </c>
      <c r="J9" s="256">
        <f t="shared" si="0"/>
        <v>71.3</v>
      </c>
      <c r="K9" s="368">
        <v>58.5</v>
      </c>
      <c r="L9" s="43"/>
      <c r="Q9" s="162"/>
    </row>
    <row r="10" spans="1:17" s="161" customFormat="1" ht="3" customHeight="1">
      <c r="A10" s="126"/>
      <c r="B10" s="107"/>
      <c r="C10" s="107"/>
      <c r="D10" s="107"/>
      <c r="E10" s="107"/>
      <c r="F10" s="107"/>
      <c r="G10" s="107"/>
      <c r="H10" s="257"/>
      <c r="I10" s="257"/>
      <c r="J10" s="257"/>
      <c r="K10" s="178"/>
      <c r="L10" s="43"/>
      <c r="Q10" s="162"/>
    </row>
    <row r="11" spans="1:17" s="179" customFormat="1" ht="10.5" customHeight="1">
      <c r="A11" s="600" t="s">
        <v>647</v>
      </c>
      <c r="B11" s="600"/>
      <c r="C11" s="601" t="s">
        <v>69</v>
      </c>
      <c r="D11" s="602" t="s">
        <v>618</v>
      </c>
      <c r="E11" s="602"/>
      <c r="F11" s="602"/>
      <c r="G11" s="603" t="s">
        <v>70</v>
      </c>
      <c r="H11" s="164"/>
      <c r="I11" s="164"/>
      <c r="J11" s="164"/>
      <c r="K11" s="165"/>
      <c r="L11" s="53"/>
      <c r="Q11" s="180"/>
    </row>
    <row r="12" spans="1:17" s="161" customFormat="1" ht="10.5" customHeight="1">
      <c r="A12" s="600"/>
      <c r="B12" s="600"/>
      <c r="C12" s="601"/>
      <c r="D12" s="604" t="s">
        <v>619</v>
      </c>
      <c r="E12" s="604"/>
      <c r="F12" s="604"/>
      <c r="G12" s="603"/>
      <c r="H12" s="164"/>
      <c r="I12" s="164"/>
      <c r="J12" s="164"/>
      <c r="K12" s="165"/>
      <c r="L12" s="43"/>
      <c r="Q12" s="162"/>
    </row>
    <row r="13" spans="1:17" s="161" customFormat="1" ht="18" customHeight="1">
      <c r="A13" s="126"/>
      <c r="B13" s="163"/>
      <c r="C13" s="163"/>
      <c r="D13" s="163"/>
      <c r="E13" s="163"/>
      <c r="F13" s="163"/>
      <c r="G13" s="163"/>
      <c r="H13" s="164"/>
      <c r="I13" s="164"/>
      <c r="J13" s="164"/>
      <c r="K13" s="165"/>
      <c r="L13" s="43"/>
      <c r="M13" s="43"/>
      <c r="N13" s="43"/>
      <c r="O13" s="162"/>
      <c r="P13" s="162"/>
      <c r="Q13" s="162"/>
    </row>
    <row r="14" spans="1:17" s="161" customFormat="1" ht="18" customHeight="1">
      <c r="A14" s="166"/>
      <c r="B14" s="167"/>
      <c r="C14" s="167"/>
      <c r="D14" s="167"/>
      <c r="E14" s="167"/>
      <c r="F14" s="167"/>
      <c r="G14" s="167"/>
      <c r="H14" s="168"/>
      <c r="I14" s="168"/>
      <c r="J14" s="168"/>
      <c r="K14" s="168"/>
      <c r="L14" s="43"/>
      <c r="M14" s="43"/>
      <c r="N14" s="43"/>
      <c r="O14" s="162"/>
      <c r="P14" s="162"/>
      <c r="Q14" s="162"/>
    </row>
    <row r="15" spans="1:17" s="161" customFormat="1" ht="18" customHeight="1">
      <c r="A15" s="43" t="s">
        <v>499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70" t="s">
        <v>409</v>
      </c>
      <c r="O15" s="162"/>
      <c r="P15" s="162"/>
      <c r="Q15" s="162"/>
    </row>
    <row r="16" spans="1:17" s="161" customFormat="1" ht="18" customHeight="1">
      <c r="A16" s="591" t="s">
        <v>590</v>
      </c>
      <c r="B16" s="611" t="s">
        <v>71</v>
      </c>
      <c r="C16" s="612"/>
      <c r="D16" s="612"/>
      <c r="E16" s="612"/>
      <c r="F16" s="612"/>
      <c r="G16" s="612"/>
      <c r="H16" s="612"/>
      <c r="I16" s="612"/>
      <c r="J16" s="612"/>
      <c r="K16" s="613"/>
      <c r="L16" s="614" t="s">
        <v>72</v>
      </c>
      <c r="M16" s="615"/>
      <c r="N16" s="616"/>
      <c r="O16" s="162"/>
      <c r="P16" s="162"/>
      <c r="Q16" s="162"/>
    </row>
    <row r="17" spans="1:17" s="161" customFormat="1" ht="18" customHeight="1">
      <c r="A17" s="592"/>
      <c r="B17" s="620" t="s">
        <v>73</v>
      </c>
      <c r="C17" s="621"/>
      <c r="D17" s="622"/>
      <c r="E17" s="623" t="s">
        <v>74</v>
      </c>
      <c r="F17" s="620" t="s">
        <v>75</v>
      </c>
      <c r="G17" s="621"/>
      <c r="H17" s="622"/>
      <c r="I17" s="625" t="s">
        <v>76</v>
      </c>
      <c r="J17" s="626"/>
      <c r="K17" s="627"/>
      <c r="L17" s="617"/>
      <c r="M17" s="618"/>
      <c r="N17" s="619"/>
      <c r="O17" s="162"/>
      <c r="P17" s="162"/>
      <c r="Q17" s="162"/>
    </row>
    <row r="18" spans="1:17" s="161" customFormat="1" ht="18" customHeight="1">
      <c r="A18" s="593"/>
      <c r="B18" s="169" t="s">
        <v>521</v>
      </c>
      <c r="C18" s="169" t="s">
        <v>488</v>
      </c>
      <c r="D18" s="170" t="s">
        <v>489</v>
      </c>
      <c r="E18" s="624"/>
      <c r="F18" s="169" t="s">
        <v>521</v>
      </c>
      <c r="G18" s="169" t="s">
        <v>488</v>
      </c>
      <c r="H18" s="170" t="s">
        <v>489</v>
      </c>
      <c r="I18" s="169" t="s">
        <v>521</v>
      </c>
      <c r="J18" s="169" t="s">
        <v>488</v>
      </c>
      <c r="K18" s="170" t="s">
        <v>489</v>
      </c>
      <c r="L18" s="169" t="s">
        <v>521</v>
      </c>
      <c r="M18" s="169" t="s">
        <v>488</v>
      </c>
      <c r="N18" s="172" t="s">
        <v>489</v>
      </c>
      <c r="O18" s="162"/>
      <c r="P18" s="162"/>
      <c r="Q18" s="162"/>
    </row>
    <row r="19" spans="1:17" s="161" customFormat="1" ht="18" customHeight="1">
      <c r="A19" s="34" t="s">
        <v>27</v>
      </c>
      <c r="B19" s="59">
        <f>SUM(C19:D19)</f>
        <v>206</v>
      </c>
      <c r="C19" s="74">
        <v>26</v>
      </c>
      <c r="D19" s="81">
        <v>180</v>
      </c>
      <c r="E19" s="74">
        <v>1</v>
      </c>
      <c r="F19" s="59">
        <f>SUM(G19:H19)</f>
        <v>7</v>
      </c>
      <c r="G19" s="74">
        <v>1</v>
      </c>
      <c r="H19" s="81">
        <v>6</v>
      </c>
      <c r="I19" s="59">
        <f>SUM(J19:K19)</f>
        <v>23</v>
      </c>
      <c r="J19" s="74">
        <v>0</v>
      </c>
      <c r="K19" s="81">
        <v>23</v>
      </c>
      <c r="L19" s="59">
        <f>SUM(M19:N19)</f>
        <v>62</v>
      </c>
      <c r="M19" s="74">
        <v>40</v>
      </c>
      <c r="N19" s="64">
        <v>22</v>
      </c>
      <c r="O19" s="162"/>
      <c r="P19" s="162"/>
      <c r="Q19" s="162"/>
    </row>
    <row r="20" spans="1:17" s="161" customFormat="1" ht="18" customHeight="1">
      <c r="A20" s="104">
        <v>20</v>
      </c>
      <c r="B20" s="59">
        <f>SUM(C20:D20)</f>
        <v>211</v>
      </c>
      <c r="C20" s="74">
        <v>23</v>
      </c>
      <c r="D20" s="81">
        <v>188</v>
      </c>
      <c r="E20" s="74">
        <v>2</v>
      </c>
      <c r="F20" s="59">
        <f>SUM(G20:H20)</f>
        <v>14</v>
      </c>
      <c r="G20" s="74">
        <v>1</v>
      </c>
      <c r="H20" s="81">
        <v>13</v>
      </c>
      <c r="I20" s="59">
        <f>SUM(J20:K20)</f>
        <v>26</v>
      </c>
      <c r="J20" s="74">
        <v>0</v>
      </c>
      <c r="K20" s="81">
        <v>26</v>
      </c>
      <c r="L20" s="59">
        <f>SUM(M20:N20)</f>
        <v>62</v>
      </c>
      <c r="M20" s="74">
        <v>39</v>
      </c>
      <c r="N20" s="64">
        <v>23</v>
      </c>
      <c r="O20" s="43"/>
      <c r="P20" s="43"/>
      <c r="Q20" s="43"/>
    </row>
    <row r="21" spans="1:17" s="161" customFormat="1" ht="18" customHeight="1">
      <c r="A21" s="104">
        <v>21</v>
      </c>
      <c r="B21" s="59">
        <f>SUM(C21:D21)</f>
        <v>211</v>
      </c>
      <c r="C21" s="74">
        <v>25</v>
      </c>
      <c r="D21" s="81">
        <v>186</v>
      </c>
      <c r="E21" s="74">
        <v>0</v>
      </c>
      <c r="F21" s="59">
        <f>SUM(G21:H21)</f>
        <v>13</v>
      </c>
      <c r="G21" s="74">
        <v>3</v>
      </c>
      <c r="H21" s="81">
        <v>10</v>
      </c>
      <c r="I21" s="59">
        <f>SUM(J21:K21)</f>
        <v>25</v>
      </c>
      <c r="J21" s="74">
        <v>0</v>
      </c>
      <c r="K21" s="81">
        <v>25</v>
      </c>
      <c r="L21" s="59">
        <f>SUM(M21:N21)</f>
        <v>66</v>
      </c>
      <c r="M21" s="74">
        <v>40</v>
      </c>
      <c r="N21" s="64">
        <v>26</v>
      </c>
      <c r="O21" s="43"/>
      <c r="P21" s="43"/>
      <c r="Q21" s="43"/>
    </row>
    <row r="22" spans="1:17" s="161" customFormat="1" ht="18" customHeight="1">
      <c r="A22" s="104">
        <v>22</v>
      </c>
      <c r="B22" s="59">
        <f>SUM(C22:D22)</f>
        <v>208</v>
      </c>
      <c r="C22" s="74">
        <v>23</v>
      </c>
      <c r="D22" s="81">
        <v>185</v>
      </c>
      <c r="E22" s="74">
        <v>1</v>
      </c>
      <c r="F22" s="59">
        <f>SUM(G22:H22)</f>
        <v>11</v>
      </c>
      <c r="G22" s="74">
        <v>1</v>
      </c>
      <c r="H22" s="81">
        <v>10</v>
      </c>
      <c r="I22" s="59">
        <f>SUM(J22:K22)</f>
        <v>33</v>
      </c>
      <c r="J22" s="74">
        <v>0</v>
      </c>
      <c r="K22" s="81">
        <v>33</v>
      </c>
      <c r="L22" s="59">
        <f>SUM(M22:N22)</f>
        <v>63</v>
      </c>
      <c r="M22" s="74">
        <v>38</v>
      </c>
      <c r="N22" s="64">
        <v>25</v>
      </c>
      <c r="O22" s="43"/>
      <c r="P22" s="43"/>
      <c r="Q22" s="43"/>
    </row>
    <row r="23" spans="1:17" s="161" customFormat="1" ht="18" customHeight="1">
      <c r="A23" s="105">
        <v>23</v>
      </c>
      <c r="B23" s="108">
        <f>SUM(C23:D23)</f>
        <v>211</v>
      </c>
      <c r="C23" s="173">
        <v>25</v>
      </c>
      <c r="D23" s="174">
        <v>186</v>
      </c>
      <c r="E23" s="173">
        <v>1</v>
      </c>
      <c r="F23" s="108">
        <f>SUM(G23:H23)</f>
        <v>13</v>
      </c>
      <c r="G23" s="173">
        <v>1</v>
      </c>
      <c r="H23" s="174">
        <v>12</v>
      </c>
      <c r="I23" s="108">
        <f>SUM(J23:K23)</f>
        <v>29</v>
      </c>
      <c r="J23" s="173">
        <v>0</v>
      </c>
      <c r="K23" s="174">
        <v>29</v>
      </c>
      <c r="L23" s="108">
        <f>SUM(M23:N23)</f>
        <v>69</v>
      </c>
      <c r="M23" s="173">
        <v>44</v>
      </c>
      <c r="N23" s="175">
        <v>25</v>
      </c>
      <c r="P23" s="43"/>
      <c r="Q23" s="43"/>
    </row>
    <row r="24" spans="1:17" s="161" customFormat="1" ht="3" customHeight="1">
      <c r="A24" s="126"/>
      <c r="B24" s="107"/>
      <c r="C24" s="94"/>
      <c r="D24" s="94"/>
      <c r="E24" s="94"/>
      <c r="F24" s="107"/>
      <c r="G24" s="94"/>
      <c r="H24" s="94"/>
      <c r="I24" s="107"/>
      <c r="J24" s="94"/>
      <c r="K24" s="94"/>
      <c r="L24" s="107"/>
      <c r="M24" s="94"/>
      <c r="N24" s="94"/>
      <c r="P24" s="43"/>
      <c r="Q24" s="43"/>
    </row>
    <row r="25" spans="1:17" s="161" customFormat="1" ht="18" customHeight="1">
      <c r="A25" s="43" t="s">
        <v>699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</row>
    <row r="26" s="161" customFormat="1" ht="18" customHeight="1">
      <c r="A26" s="43" t="s">
        <v>818</v>
      </c>
    </row>
  </sheetData>
  <sheetProtection formatCells="0" formatColumns="0" formatRows="0" insertColumns="0" insertRows="0" insertHyperlinks="0" deleteColumns="0" deleteRows="0" sort="0"/>
  <mergeCells count="18">
    <mergeCell ref="H2:J3"/>
    <mergeCell ref="A16:A18"/>
    <mergeCell ref="B16:K16"/>
    <mergeCell ref="L16:N17"/>
    <mergeCell ref="B17:D17"/>
    <mergeCell ref="E17:E18"/>
    <mergeCell ref="F17:H17"/>
    <mergeCell ref="I17:K17"/>
    <mergeCell ref="E3:G3"/>
    <mergeCell ref="K3:K4"/>
    <mergeCell ref="A2:A4"/>
    <mergeCell ref="B2:D3"/>
    <mergeCell ref="E2:G2"/>
    <mergeCell ref="A11:B12"/>
    <mergeCell ref="C11:C12"/>
    <mergeCell ref="D11:F11"/>
    <mergeCell ref="G11:G12"/>
    <mergeCell ref="D12:F12"/>
  </mergeCells>
  <printOptions/>
  <pageMargins left="0.7874015748031497" right="0.3937007874015748" top="0.5905511811023623" bottom="0.7874015748031497" header="0.1968503937007874" footer="0.1968503937007874"/>
  <pageSetup cellComments="asDisplayed" horizontalDpi="600" verticalDpi="600" orientation="portrait" paperSize="9" r:id="rId1"/>
  <headerFooter alignWithMargins="0">
    <oddFooter>&amp;C－&amp;P－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AA52"/>
  <sheetViews>
    <sheetView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4.25" customHeight="1"/>
  <cols>
    <col min="1" max="1" width="9.625" style="43" customWidth="1"/>
    <col min="2" max="26" width="5.125" style="43" customWidth="1"/>
    <col min="27" max="27" width="2.375" style="43" customWidth="1"/>
    <col min="28" max="16384" width="9.00390625" style="43" customWidth="1"/>
  </cols>
  <sheetData>
    <row r="1" spans="1:27" ht="18" customHeight="1">
      <c r="A1" s="533" t="s">
        <v>698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258"/>
      <c r="S1" s="258"/>
      <c r="T1" s="258"/>
      <c r="U1" s="258"/>
      <c r="V1" s="258"/>
      <c r="W1" s="258"/>
      <c r="X1" s="258"/>
      <c r="Y1" s="258"/>
      <c r="Z1" s="258"/>
      <c r="AA1" s="258"/>
    </row>
    <row r="2" ht="18" customHeight="1"/>
    <row r="3" spans="1:8" ht="18" customHeight="1">
      <c r="A3" s="43" t="s">
        <v>77</v>
      </c>
      <c r="H3" s="70" t="s">
        <v>465</v>
      </c>
    </row>
    <row r="4" spans="1:21" ht="15" customHeight="1">
      <c r="A4" s="629" t="s">
        <v>590</v>
      </c>
      <c r="B4" s="637" t="s">
        <v>592</v>
      </c>
      <c r="C4" s="635" t="s">
        <v>466</v>
      </c>
      <c r="D4" s="636"/>
      <c r="E4" s="625" t="s">
        <v>78</v>
      </c>
      <c r="F4" s="626"/>
      <c r="G4" s="626"/>
      <c r="H4" s="627"/>
      <c r="I4" s="53"/>
      <c r="J4" s="53"/>
      <c r="K4" s="53"/>
      <c r="L4" s="53"/>
      <c r="M4" s="53"/>
      <c r="N4" s="53"/>
      <c r="O4" s="53"/>
      <c r="P4" s="53"/>
      <c r="Q4" s="53"/>
      <c r="R4" s="53"/>
      <c r="S4" s="160"/>
      <c r="T4" s="160"/>
      <c r="U4" s="160"/>
    </row>
    <row r="5" spans="1:21" ht="21" customHeight="1">
      <c r="A5" s="629"/>
      <c r="B5" s="638"/>
      <c r="C5" s="233" t="s">
        <v>79</v>
      </c>
      <c r="D5" s="259" t="s">
        <v>80</v>
      </c>
      <c r="E5" s="260" t="s">
        <v>81</v>
      </c>
      <c r="F5" s="261" t="s">
        <v>82</v>
      </c>
      <c r="G5" s="261" t="s">
        <v>83</v>
      </c>
      <c r="H5" s="262" t="s">
        <v>84</v>
      </c>
      <c r="I5" s="53"/>
      <c r="J5" s="53"/>
      <c r="K5" s="53"/>
      <c r="L5" s="53"/>
      <c r="M5" s="53"/>
      <c r="N5" s="53"/>
      <c r="O5" s="53"/>
      <c r="P5" s="53"/>
      <c r="Q5" s="53"/>
      <c r="R5" s="53"/>
      <c r="S5" s="263"/>
      <c r="T5" s="53"/>
      <c r="U5" s="53"/>
    </row>
    <row r="6" spans="1:21" ht="15" customHeight="1">
      <c r="A6" s="34" t="s">
        <v>27</v>
      </c>
      <c r="B6" s="65">
        <f>SUM(E6:H6)</f>
        <v>32</v>
      </c>
      <c r="C6" s="74">
        <v>1</v>
      </c>
      <c r="D6" s="81">
        <v>31</v>
      </c>
      <c r="E6" s="74">
        <v>19</v>
      </c>
      <c r="F6" s="81">
        <v>6</v>
      </c>
      <c r="G6" s="81">
        <v>7</v>
      </c>
      <c r="H6" s="64">
        <v>0</v>
      </c>
      <c r="I6" s="53"/>
      <c r="J6" s="53"/>
      <c r="K6" s="53"/>
      <c r="L6" s="53"/>
      <c r="M6" s="53"/>
      <c r="N6" s="53"/>
      <c r="O6" s="53"/>
      <c r="P6" s="53"/>
      <c r="Q6" s="53"/>
      <c r="R6" s="53"/>
      <c r="S6" s="72"/>
      <c r="T6" s="72"/>
      <c r="U6" s="72"/>
    </row>
    <row r="7" spans="1:21" ht="15" customHeight="1">
      <c r="A7" s="104">
        <v>20</v>
      </c>
      <c r="B7" s="65">
        <f>SUM(E7:H7)</f>
        <v>29</v>
      </c>
      <c r="C7" s="74">
        <v>1</v>
      </c>
      <c r="D7" s="81">
        <v>28</v>
      </c>
      <c r="E7" s="74">
        <v>15</v>
      </c>
      <c r="F7" s="81">
        <v>7</v>
      </c>
      <c r="G7" s="81">
        <v>7</v>
      </c>
      <c r="H7" s="64">
        <v>0</v>
      </c>
      <c r="I7" s="53"/>
      <c r="J7" s="53"/>
      <c r="K7" s="53"/>
      <c r="L7" s="53"/>
      <c r="M7" s="53"/>
      <c r="N7" s="53"/>
      <c r="O7" s="53"/>
      <c r="P7" s="53"/>
      <c r="Q7" s="53"/>
      <c r="R7" s="53"/>
      <c r="S7" s="72"/>
      <c r="T7" s="72"/>
      <c r="U7" s="72"/>
    </row>
    <row r="8" spans="1:8" ht="15" customHeight="1">
      <c r="A8" s="104">
        <v>21</v>
      </c>
      <c r="B8" s="65">
        <f>SUM(E8:H8)</f>
        <v>29</v>
      </c>
      <c r="C8" s="74">
        <v>1</v>
      </c>
      <c r="D8" s="81">
        <v>28</v>
      </c>
      <c r="E8" s="74">
        <v>14</v>
      </c>
      <c r="F8" s="81">
        <v>8</v>
      </c>
      <c r="G8" s="81">
        <v>6</v>
      </c>
      <c r="H8" s="64">
        <v>1</v>
      </c>
    </row>
    <row r="9" spans="1:8" ht="15" customHeight="1">
      <c r="A9" s="104">
        <v>22</v>
      </c>
      <c r="B9" s="65">
        <f>SUM(E9:H9)</f>
        <v>29</v>
      </c>
      <c r="C9" s="74">
        <v>1</v>
      </c>
      <c r="D9" s="81">
        <v>28</v>
      </c>
      <c r="E9" s="74">
        <v>14</v>
      </c>
      <c r="F9" s="81">
        <v>8</v>
      </c>
      <c r="G9" s="81">
        <v>6</v>
      </c>
      <c r="H9" s="64">
        <v>1</v>
      </c>
    </row>
    <row r="10" spans="1:8" ht="15" customHeight="1">
      <c r="A10" s="105">
        <v>23</v>
      </c>
      <c r="B10" s="218">
        <f>SUM(E10:H10)</f>
        <v>29</v>
      </c>
      <c r="C10" s="173">
        <v>1</v>
      </c>
      <c r="D10" s="174">
        <v>28</v>
      </c>
      <c r="E10" s="173">
        <v>14</v>
      </c>
      <c r="F10" s="174">
        <v>11</v>
      </c>
      <c r="G10" s="174">
        <v>3</v>
      </c>
      <c r="H10" s="175">
        <v>1</v>
      </c>
    </row>
    <row r="11" spans="1:15" ht="15" customHeight="1">
      <c r="A11" s="126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102"/>
      <c r="O11" s="102"/>
    </row>
    <row r="12" ht="15" customHeight="1"/>
    <row r="13" spans="1:11" ht="15" customHeight="1">
      <c r="A13" s="43" t="s">
        <v>828</v>
      </c>
      <c r="K13" s="70" t="s">
        <v>467</v>
      </c>
    </row>
    <row r="14" spans="1:27" ht="15" customHeight="1">
      <c r="A14" s="629" t="s">
        <v>590</v>
      </c>
      <c r="B14" s="637" t="s">
        <v>464</v>
      </c>
      <c r="C14" s="625" t="s">
        <v>829</v>
      </c>
      <c r="D14" s="626"/>
      <c r="E14" s="627"/>
      <c r="F14" s="625" t="s">
        <v>85</v>
      </c>
      <c r="G14" s="626"/>
      <c r="H14" s="626"/>
      <c r="I14" s="626"/>
      <c r="J14" s="626"/>
      <c r="K14" s="627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</row>
    <row r="15" spans="1:27" ht="21" customHeight="1">
      <c r="A15" s="629"/>
      <c r="B15" s="638"/>
      <c r="C15" s="260" t="s">
        <v>86</v>
      </c>
      <c r="D15" s="261" t="s">
        <v>87</v>
      </c>
      <c r="E15" s="270" t="s">
        <v>88</v>
      </c>
      <c r="F15" s="260" t="s">
        <v>395</v>
      </c>
      <c r="G15" s="261" t="s">
        <v>50</v>
      </c>
      <c r="H15" s="261" t="s">
        <v>51</v>
      </c>
      <c r="I15" s="261" t="s">
        <v>52</v>
      </c>
      <c r="J15" s="261" t="s">
        <v>53</v>
      </c>
      <c r="K15" s="262" t="s">
        <v>89</v>
      </c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</row>
    <row r="16" spans="1:27" ht="15" customHeight="1">
      <c r="A16" s="34" t="s">
        <v>27</v>
      </c>
      <c r="B16" s="74">
        <f>SUM(F16:K16)</f>
        <v>380</v>
      </c>
      <c r="C16" s="74">
        <f>B16-SUM(D16:E16)</f>
        <v>315</v>
      </c>
      <c r="D16" s="81">
        <v>9</v>
      </c>
      <c r="E16" s="81">
        <f>B36</f>
        <v>56</v>
      </c>
      <c r="F16" s="74">
        <v>85</v>
      </c>
      <c r="G16" s="81">
        <v>46</v>
      </c>
      <c r="H16" s="81">
        <v>89</v>
      </c>
      <c r="I16" s="81">
        <v>108</v>
      </c>
      <c r="J16" s="81">
        <v>52</v>
      </c>
      <c r="K16" s="64">
        <v>0</v>
      </c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</row>
    <row r="17" spans="1:27" ht="15" customHeight="1">
      <c r="A17" s="104">
        <v>20</v>
      </c>
      <c r="B17" s="74">
        <f>SUM(F17:K17)</f>
        <v>377</v>
      </c>
      <c r="C17" s="74">
        <f>B17-SUM(D17:E17)</f>
        <v>312</v>
      </c>
      <c r="D17" s="81">
        <v>8</v>
      </c>
      <c r="E17" s="81">
        <f>B37</f>
        <v>57</v>
      </c>
      <c r="F17" s="74">
        <v>80</v>
      </c>
      <c r="G17" s="81">
        <v>47</v>
      </c>
      <c r="H17" s="81">
        <v>92</v>
      </c>
      <c r="I17" s="81">
        <v>118</v>
      </c>
      <c r="J17" s="81">
        <v>40</v>
      </c>
      <c r="K17" s="64">
        <v>0</v>
      </c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</row>
    <row r="18" spans="1:27" ht="15" customHeight="1">
      <c r="A18" s="104">
        <v>21</v>
      </c>
      <c r="B18" s="74">
        <f>SUM(F18:K18)</f>
        <v>385</v>
      </c>
      <c r="C18" s="74">
        <f>B18-SUM(D18:E18)</f>
        <v>310</v>
      </c>
      <c r="D18" s="81">
        <v>7</v>
      </c>
      <c r="E18" s="81">
        <f>B38</f>
        <v>68</v>
      </c>
      <c r="F18" s="74">
        <v>92</v>
      </c>
      <c r="G18" s="81">
        <v>52</v>
      </c>
      <c r="H18" s="81">
        <v>97</v>
      </c>
      <c r="I18" s="81">
        <v>114</v>
      </c>
      <c r="J18" s="81">
        <v>30</v>
      </c>
      <c r="K18" s="350">
        <v>0</v>
      </c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</row>
    <row r="19" spans="1:27" ht="15" customHeight="1">
      <c r="A19" s="104">
        <v>22</v>
      </c>
      <c r="B19" s="74">
        <f>SUM(F19:K19)</f>
        <v>383</v>
      </c>
      <c r="C19" s="74">
        <f>B19-SUM(D19:E19)</f>
        <v>305</v>
      </c>
      <c r="D19" s="81">
        <v>6</v>
      </c>
      <c r="E19" s="81">
        <f>B39</f>
        <v>72</v>
      </c>
      <c r="F19" s="74">
        <v>94</v>
      </c>
      <c r="G19" s="81">
        <v>44</v>
      </c>
      <c r="H19" s="81">
        <v>90</v>
      </c>
      <c r="I19" s="81">
        <v>124</v>
      </c>
      <c r="J19" s="81">
        <v>31</v>
      </c>
      <c r="K19" s="64">
        <v>0</v>
      </c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</row>
    <row r="20" spans="1:27" ht="15" customHeight="1">
      <c r="A20" s="105">
        <v>23</v>
      </c>
      <c r="B20" s="218">
        <f>SUM(F20:K20)</f>
        <v>370</v>
      </c>
      <c r="C20" s="205">
        <f>B20-SUM(D20:E20)</f>
        <v>297</v>
      </c>
      <c r="D20" s="174">
        <v>6</v>
      </c>
      <c r="E20" s="175">
        <f>B40</f>
        <v>67</v>
      </c>
      <c r="F20" s="173">
        <v>92</v>
      </c>
      <c r="G20" s="174">
        <v>43</v>
      </c>
      <c r="H20" s="174">
        <v>87</v>
      </c>
      <c r="I20" s="174">
        <v>113</v>
      </c>
      <c r="J20" s="174">
        <v>35</v>
      </c>
      <c r="K20" s="175">
        <v>0</v>
      </c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</row>
    <row r="21" spans="1:27" ht="15" customHeight="1">
      <c r="A21" s="126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102"/>
      <c r="W21" s="102"/>
      <c r="X21" s="102"/>
      <c r="Y21" s="53"/>
      <c r="Z21" s="53"/>
      <c r="AA21" s="53"/>
    </row>
    <row r="22" ht="15" customHeight="1"/>
    <row r="23" spans="1:10" ht="15" customHeight="1">
      <c r="A23" s="43" t="s">
        <v>90</v>
      </c>
      <c r="J23" s="70" t="s">
        <v>468</v>
      </c>
    </row>
    <row r="24" spans="1:10" ht="18" customHeight="1">
      <c r="A24" s="629" t="s">
        <v>590</v>
      </c>
      <c r="B24" s="625" t="s">
        <v>469</v>
      </c>
      <c r="C24" s="626"/>
      <c r="D24" s="626"/>
      <c r="E24" s="626"/>
      <c r="F24" s="626"/>
      <c r="G24" s="626"/>
      <c r="H24" s="626"/>
      <c r="I24" s="627"/>
      <c r="J24" s="628" t="s">
        <v>91</v>
      </c>
    </row>
    <row r="25" spans="1:10" ht="18" customHeight="1">
      <c r="A25" s="629"/>
      <c r="B25" s="233" t="s">
        <v>92</v>
      </c>
      <c r="C25" s="233" t="s">
        <v>555</v>
      </c>
      <c r="D25" s="264" t="s">
        <v>93</v>
      </c>
      <c r="E25" s="259" t="s">
        <v>94</v>
      </c>
      <c r="F25" s="259" t="s">
        <v>95</v>
      </c>
      <c r="G25" s="259" t="s">
        <v>96</v>
      </c>
      <c r="H25" s="259" t="s">
        <v>97</v>
      </c>
      <c r="I25" s="259" t="s">
        <v>98</v>
      </c>
      <c r="J25" s="624"/>
    </row>
    <row r="26" spans="1:10" ht="15" customHeight="1">
      <c r="A26" s="34" t="s">
        <v>27</v>
      </c>
      <c r="B26" s="136">
        <f>SUM(C26:I26)</f>
        <v>8</v>
      </c>
      <c r="C26" s="136">
        <v>1</v>
      </c>
      <c r="D26" s="137">
        <v>2</v>
      </c>
      <c r="E26" s="137">
        <v>0</v>
      </c>
      <c r="F26" s="137">
        <v>3</v>
      </c>
      <c r="G26" s="137">
        <v>2</v>
      </c>
      <c r="H26" s="265" t="s">
        <v>762</v>
      </c>
      <c r="I26" s="265" t="s">
        <v>762</v>
      </c>
      <c r="J26" s="91">
        <v>1028</v>
      </c>
    </row>
    <row r="27" spans="1:10" ht="15" customHeight="1">
      <c r="A27" s="104">
        <v>20</v>
      </c>
      <c r="B27" s="65">
        <f>SUM(C27:I27)</f>
        <v>7</v>
      </c>
      <c r="C27" s="74">
        <v>1</v>
      </c>
      <c r="D27" s="81">
        <v>2</v>
      </c>
      <c r="E27" s="81">
        <v>0</v>
      </c>
      <c r="F27" s="81">
        <v>2</v>
      </c>
      <c r="G27" s="81">
        <v>2</v>
      </c>
      <c r="H27" s="142">
        <v>0</v>
      </c>
      <c r="I27" s="142">
        <v>0</v>
      </c>
      <c r="J27" s="91">
        <v>990</v>
      </c>
    </row>
    <row r="28" spans="1:10" ht="15" customHeight="1">
      <c r="A28" s="104">
        <v>21</v>
      </c>
      <c r="B28" s="65">
        <f>SUM(C28:I28)</f>
        <v>7</v>
      </c>
      <c r="C28" s="74">
        <v>1</v>
      </c>
      <c r="D28" s="81">
        <v>2</v>
      </c>
      <c r="E28" s="81">
        <v>0</v>
      </c>
      <c r="F28" s="81">
        <v>2</v>
      </c>
      <c r="G28" s="81">
        <v>2</v>
      </c>
      <c r="H28" s="142">
        <v>0</v>
      </c>
      <c r="I28" s="142">
        <v>0</v>
      </c>
      <c r="J28" s="91">
        <v>956</v>
      </c>
    </row>
    <row r="29" spans="1:10" ht="15" customHeight="1">
      <c r="A29" s="104">
        <v>22</v>
      </c>
      <c r="B29" s="65">
        <f>SUM(C29:I29)</f>
        <v>6</v>
      </c>
      <c r="C29" s="74">
        <v>1</v>
      </c>
      <c r="D29" s="81">
        <v>1</v>
      </c>
      <c r="E29" s="81">
        <v>1</v>
      </c>
      <c r="F29" s="81">
        <v>1</v>
      </c>
      <c r="G29" s="81">
        <v>2</v>
      </c>
      <c r="H29" s="142">
        <v>0</v>
      </c>
      <c r="I29" s="142">
        <v>0</v>
      </c>
      <c r="J29" s="91">
        <v>362</v>
      </c>
    </row>
    <row r="30" spans="1:10" ht="15" customHeight="1">
      <c r="A30" s="105">
        <v>23</v>
      </c>
      <c r="B30" s="218">
        <f>SUM(C30:I30)</f>
        <v>6</v>
      </c>
      <c r="C30" s="173">
        <v>1</v>
      </c>
      <c r="D30" s="174">
        <v>1</v>
      </c>
      <c r="E30" s="174">
        <v>1</v>
      </c>
      <c r="F30" s="174">
        <v>1</v>
      </c>
      <c r="G30" s="174">
        <v>2</v>
      </c>
      <c r="H30" s="181">
        <v>0</v>
      </c>
      <c r="I30" s="181">
        <v>0</v>
      </c>
      <c r="J30" s="182">
        <v>366</v>
      </c>
    </row>
    <row r="31" spans="1:21" ht="15" customHeight="1">
      <c r="A31" s="126"/>
      <c r="B31" s="94"/>
      <c r="C31" s="127"/>
      <c r="D31" s="102"/>
      <c r="E31" s="102"/>
      <c r="F31" s="94"/>
      <c r="G31" s="127"/>
      <c r="H31" s="102"/>
      <c r="J31" s="94"/>
      <c r="K31" s="127"/>
      <c r="L31" s="102"/>
      <c r="M31" s="128"/>
      <c r="N31" s="102"/>
      <c r="O31" s="128"/>
      <c r="P31" s="102"/>
      <c r="Q31" s="128"/>
      <c r="R31" s="128"/>
      <c r="S31" s="94"/>
      <c r="T31" s="127"/>
      <c r="U31" s="127"/>
    </row>
    <row r="32" ht="15" customHeight="1"/>
    <row r="33" spans="1:17" ht="15" customHeight="1">
      <c r="A33" s="43" t="s">
        <v>99</v>
      </c>
      <c r="Q33" s="70" t="s">
        <v>470</v>
      </c>
    </row>
    <row r="34" spans="1:17" ht="18" customHeight="1">
      <c r="A34" s="629" t="s">
        <v>590</v>
      </c>
      <c r="B34" s="625" t="s">
        <v>471</v>
      </c>
      <c r="C34" s="626"/>
      <c r="D34" s="625" t="s">
        <v>30</v>
      </c>
      <c r="E34" s="627"/>
      <c r="F34" s="625" t="s">
        <v>472</v>
      </c>
      <c r="G34" s="626"/>
      <c r="H34" s="625" t="s">
        <v>473</v>
      </c>
      <c r="I34" s="627"/>
      <c r="J34" s="625" t="s">
        <v>31</v>
      </c>
      <c r="K34" s="627"/>
      <c r="L34" s="625" t="s">
        <v>474</v>
      </c>
      <c r="M34" s="626"/>
      <c r="N34" s="625" t="s">
        <v>475</v>
      </c>
      <c r="O34" s="626"/>
      <c r="P34" s="625" t="s">
        <v>476</v>
      </c>
      <c r="Q34" s="627"/>
    </row>
    <row r="35" spans="1:17" ht="18" customHeight="1">
      <c r="A35" s="629"/>
      <c r="B35" s="266" t="s">
        <v>477</v>
      </c>
      <c r="C35" s="259" t="s">
        <v>478</v>
      </c>
      <c r="D35" s="233" t="s">
        <v>477</v>
      </c>
      <c r="E35" s="259" t="s">
        <v>478</v>
      </c>
      <c r="F35" s="233" t="s">
        <v>477</v>
      </c>
      <c r="G35" s="259" t="s">
        <v>478</v>
      </c>
      <c r="H35" s="266" t="s">
        <v>477</v>
      </c>
      <c r="I35" s="234" t="s">
        <v>478</v>
      </c>
      <c r="J35" s="266" t="s">
        <v>477</v>
      </c>
      <c r="K35" s="267" t="s">
        <v>478</v>
      </c>
      <c r="L35" s="266" t="s">
        <v>477</v>
      </c>
      <c r="M35" s="235" t="s">
        <v>478</v>
      </c>
      <c r="N35" s="233" t="s">
        <v>477</v>
      </c>
      <c r="O35" s="259" t="s">
        <v>478</v>
      </c>
      <c r="P35" s="233" t="s">
        <v>477</v>
      </c>
      <c r="Q35" s="267" t="s">
        <v>478</v>
      </c>
    </row>
    <row r="36" spans="1:17" ht="15" customHeight="1">
      <c r="A36" s="34" t="s">
        <v>27</v>
      </c>
      <c r="B36" s="74">
        <f aca="true" t="shared" si="0" ref="B36:C40">SUM(D36,F36,H36,J36,L36,N36,P36)</f>
        <v>56</v>
      </c>
      <c r="C36" s="87">
        <f t="shared" si="0"/>
        <v>153</v>
      </c>
      <c r="D36" s="136">
        <v>24</v>
      </c>
      <c r="E36" s="137">
        <v>58</v>
      </c>
      <c r="F36" s="136">
        <v>3</v>
      </c>
      <c r="G36" s="137">
        <v>21</v>
      </c>
      <c r="H36" s="63">
        <v>3</v>
      </c>
      <c r="I36" s="131">
        <v>3</v>
      </c>
      <c r="J36" s="63">
        <v>2</v>
      </c>
      <c r="K36" s="64">
        <v>2</v>
      </c>
      <c r="L36" s="130">
        <v>1</v>
      </c>
      <c r="M36" s="129">
        <v>1</v>
      </c>
      <c r="N36" s="136">
        <v>3</v>
      </c>
      <c r="O36" s="137">
        <v>5</v>
      </c>
      <c r="P36" s="136">
        <v>20</v>
      </c>
      <c r="Q36" s="87">
        <v>63</v>
      </c>
    </row>
    <row r="37" spans="1:17" ht="15" customHeight="1">
      <c r="A37" s="104">
        <v>20</v>
      </c>
      <c r="B37" s="74">
        <f t="shared" si="0"/>
        <v>57</v>
      </c>
      <c r="C37" s="64">
        <f t="shared" si="0"/>
        <v>174</v>
      </c>
      <c r="D37" s="74">
        <v>23</v>
      </c>
      <c r="E37" s="81">
        <v>69</v>
      </c>
      <c r="F37" s="74">
        <v>4</v>
      </c>
      <c r="G37" s="81">
        <v>20</v>
      </c>
      <c r="H37" s="63">
        <v>3</v>
      </c>
      <c r="I37" s="72">
        <v>3</v>
      </c>
      <c r="J37" s="63">
        <v>2</v>
      </c>
      <c r="K37" s="64">
        <v>2</v>
      </c>
      <c r="L37" s="63">
        <v>0</v>
      </c>
      <c r="M37" s="78">
        <v>0</v>
      </c>
      <c r="N37" s="74">
        <v>2</v>
      </c>
      <c r="O37" s="81">
        <v>7</v>
      </c>
      <c r="P37" s="74">
        <v>23</v>
      </c>
      <c r="Q37" s="64">
        <v>73</v>
      </c>
    </row>
    <row r="38" spans="1:17" ht="15" customHeight="1">
      <c r="A38" s="104">
        <v>21</v>
      </c>
      <c r="B38" s="74">
        <f t="shared" si="0"/>
        <v>68</v>
      </c>
      <c r="C38" s="64">
        <f t="shared" si="0"/>
        <v>207</v>
      </c>
      <c r="D38" s="74">
        <v>24</v>
      </c>
      <c r="E38" s="81">
        <v>80</v>
      </c>
      <c r="F38" s="74">
        <v>5</v>
      </c>
      <c r="G38" s="81">
        <v>16</v>
      </c>
      <c r="H38" s="63">
        <v>6</v>
      </c>
      <c r="I38" s="72">
        <v>7</v>
      </c>
      <c r="J38" s="63">
        <v>2</v>
      </c>
      <c r="K38" s="64">
        <v>2</v>
      </c>
      <c r="L38" s="63">
        <v>0</v>
      </c>
      <c r="M38" s="78">
        <v>0</v>
      </c>
      <c r="N38" s="74">
        <v>3</v>
      </c>
      <c r="O38" s="81">
        <v>8</v>
      </c>
      <c r="P38" s="74">
        <v>28</v>
      </c>
      <c r="Q38" s="64">
        <v>94</v>
      </c>
    </row>
    <row r="39" spans="1:17" ht="15" customHeight="1">
      <c r="A39" s="104">
        <v>22</v>
      </c>
      <c r="B39" s="74">
        <f t="shared" si="0"/>
        <v>72</v>
      </c>
      <c r="C39" s="64">
        <f t="shared" si="0"/>
        <v>234</v>
      </c>
      <c r="D39" s="74">
        <v>25</v>
      </c>
      <c r="E39" s="81">
        <v>86</v>
      </c>
      <c r="F39" s="74">
        <v>5</v>
      </c>
      <c r="G39" s="81">
        <v>13</v>
      </c>
      <c r="H39" s="63">
        <v>6</v>
      </c>
      <c r="I39" s="72">
        <v>7</v>
      </c>
      <c r="J39" s="63">
        <v>3</v>
      </c>
      <c r="K39" s="64">
        <v>3</v>
      </c>
      <c r="L39" s="63">
        <v>0</v>
      </c>
      <c r="M39" s="78">
        <v>0</v>
      </c>
      <c r="N39" s="74">
        <v>3</v>
      </c>
      <c r="O39" s="81">
        <v>8</v>
      </c>
      <c r="P39" s="74">
        <v>30</v>
      </c>
      <c r="Q39" s="64">
        <v>117</v>
      </c>
    </row>
    <row r="40" spans="1:17" ht="15" customHeight="1">
      <c r="A40" s="105">
        <v>23</v>
      </c>
      <c r="B40" s="173">
        <f t="shared" si="0"/>
        <v>67</v>
      </c>
      <c r="C40" s="175">
        <f t="shared" si="0"/>
        <v>244</v>
      </c>
      <c r="D40" s="173">
        <v>24</v>
      </c>
      <c r="E40" s="174">
        <v>80</v>
      </c>
      <c r="F40" s="173">
        <v>4</v>
      </c>
      <c r="G40" s="174">
        <v>12</v>
      </c>
      <c r="H40" s="205">
        <v>5</v>
      </c>
      <c r="I40" s="212">
        <v>5</v>
      </c>
      <c r="J40" s="205">
        <v>2</v>
      </c>
      <c r="K40" s="175">
        <v>2</v>
      </c>
      <c r="L40" s="205">
        <v>0</v>
      </c>
      <c r="M40" s="209">
        <v>0</v>
      </c>
      <c r="N40" s="173">
        <v>3</v>
      </c>
      <c r="O40" s="174">
        <v>9</v>
      </c>
      <c r="P40" s="173">
        <v>29</v>
      </c>
      <c r="Q40" s="175">
        <v>136</v>
      </c>
    </row>
    <row r="41" spans="1:26" ht="15" customHeight="1">
      <c r="A41" s="126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</row>
    <row r="42" ht="15" customHeight="1">
      <c r="I42" s="60"/>
    </row>
    <row r="43" spans="1:23" ht="15" customHeight="1">
      <c r="A43" s="43" t="s">
        <v>100</v>
      </c>
      <c r="Q43" s="70" t="s">
        <v>409</v>
      </c>
      <c r="U43" s="53"/>
      <c r="W43" s="53"/>
    </row>
    <row r="44" spans="1:17" ht="12" customHeight="1">
      <c r="A44" s="630" t="s">
        <v>590</v>
      </c>
      <c r="B44" s="643" t="s">
        <v>101</v>
      </c>
      <c r="C44" s="644"/>
      <c r="D44" s="644"/>
      <c r="E44" s="644"/>
      <c r="F44" s="644"/>
      <c r="G44" s="644"/>
      <c r="H44" s="644"/>
      <c r="I44" s="644"/>
      <c r="J44" s="644"/>
      <c r="K44" s="644"/>
      <c r="L44" s="644"/>
      <c r="M44" s="645"/>
      <c r="N44" s="625" t="s">
        <v>479</v>
      </c>
      <c r="O44" s="626"/>
      <c r="P44" s="626"/>
      <c r="Q44" s="627"/>
    </row>
    <row r="45" spans="1:17" ht="12" customHeight="1">
      <c r="A45" s="631"/>
      <c r="B45" s="591" t="s">
        <v>102</v>
      </c>
      <c r="C45" s="594" t="s">
        <v>103</v>
      </c>
      <c r="D45" s="648" t="s">
        <v>32</v>
      </c>
      <c r="E45" s="640" t="s">
        <v>396</v>
      </c>
      <c r="F45" s="633" t="s">
        <v>399</v>
      </c>
      <c r="G45" s="633" t="s">
        <v>568</v>
      </c>
      <c r="H45" s="640" t="s">
        <v>104</v>
      </c>
      <c r="I45" s="640" t="s">
        <v>502</v>
      </c>
      <c r="J45" s="633" t="s">
        <v>105</v>
      </c>
      <c r="K45" s="633" t="s">
        <v>106</v>
      </c>
      <c r="L45" s="633" t="s">
        <v>402</v>
      </c>
      <c r="M45" s="641" t="s">
        <v>397</v>
      </c>
      <c r="N45" s="591" t="s">
        <v>107</v>
      </c>
      <c r="O45" s="646" t="s">
        <v>398</v>
      </c>
      <c r="P45" s="647"/>
      <c r="Q45" s="641" t="s">
        <v>494</v>
      </c>
    </row>
    <row r="46" spans="1:17" ht="12" customHeight="1">
      <c r="A46" s="632"/>
      <c r="B46" s="593"/>
      <c r="C46" s="597"/>
      <c r="D46" s="649"/>
      <c r="E46" s="639"/>
      <c r="F46" s="639"/>
      <c r="G46" s="639"/>
      <c r="H46" s="639"/>
      <c r="I46" s="639"/>
      <c r="J46" s="634"/>
      <c r="K46" s="634"/>
      <c r="L46" s="634"/>
      <c r="M46" s="642"/>
      <c r="N46" s="593"/>
      <c r="O46" s="268" t="s">
        <v>556</v>
      </c>
      <c r="P46" s="269" t="s">
        <v>557</v>
      </c>
      <c r="Q46" s="642"/>
    </row>
    <row r="47" spans="1:17" ht="15" customHeight="1">
      <c r="A47" s="34" t="s">
        <v>27</v>
      </c>
      <c r="B47" s="65">
        <f>SUM(C47:M47)</f>
        <v>593</v>
      </c>
      <c r="C47" s="74">
        <v>30</v>
      </c>
      <c r="D47" s="81">
        <v>0</v>
      </c>
      <c r="E47" s="67">
        <v>30</v>
      </c>
      <c r="F47" s="67">
        <v>0</v>
      </c>
      <c r="G47" s="67">
        <v>0</v>
      </c>
      <c r="H47" s="67">
        <v>496</v>
      </c>
      <c r="I47" s="67">
        <v>0</v>
      </c>
      <c r="J47" s="67">
        <v>31</v>
      </c>
      <c r="K47" s="139">
        <v>0</v>
      </c>
      <c r="L47" s="78">
        <v>6</v>
      </c>
      <c r="M47" s="139">
        <v>0</v>
      </c>
      <c r="N47" s="74">
        <f>SUM(O47:Q47)</f>
        <v>209</v>
      </c>
      <c r="O47" s="74">
        <v>30</v>
      </c>
      <c r="P47" s="81">
        <v>0</v>
      </c>
      <c r="Q47" s="64">
        <v>179</v>
      </c>
    </row>
    <row r="48" spans="1:17" ht="15" customHeight="1">
      <c r="A48" s="104">
        <v>20</v>
      </c>
      <c r="B48" s="65">
        <f>SUM(C48:M48)</f>
        <v>592</v>
      </c>
      <c r="C48" s="74">
        <v>27</v>
      </c>
      <c r="D48" s="81">
        <v>1</v>
      </c>
      <c r="E48" s="67">
        <v>28</v>
      </c>
      <c r="F48" s="67">
        <v>1</v>
      </c>
      <c r="G48" s="67">
        <v>0</v>
      </c>
      <c r="H48" s="67">
        <v>500</v>
      </c>
      <c r="I48" s="67">
        <v>0</v>
      </c>
      <c r="J48" s="67">
        <v>29</v>
      </c>
      <c r="K48" s="139">
        <v>0</v>
      </c>
      <c r="L48" s="78">
        <v>6</v>
      </c>
      <c r="M48" s="139">
        <v>0</v>
      </c>
      <c r="N48" s="74">
        <f>SUM(O48:Q48)</f>
        <v>202</v>
      </c>
      <c r="O48" s="74">
        <v>28</v>
      </c>
      <c r="P48" s="81">
        <v>0</v>
      </c>
      <c r="Q48" s="64">
        <v>174</v>
      </c>
    </row>
    <row r="49" spans="1:17" ht="15" customHeight="1">
      <c r="A49" s="104">
        <v>21</v>
      </c>
      <c r="B49" s="65">
        <f>SUM(C49:M49)</f>
        <v>600</v>
      </c>
      <c r="C49" s="74">
        <v>28</v>
      </c>
      <c r="D49" s="81">
        <v>1</v>
      </c>
      <c r="E49" s="67">
        <v>28</v>
      </c>
      <c r="F49" s="67">
        <v>1</v>
      </c>
      <c r="G49" s="67">
        <v>0</v>
      </c>
      <c r="H49" s="67">
        <v>506</v>
      </c>
      <c r="I49" s="67">
        <v>0</v>
      </c>
      <c r="J49" s="67">
        <v>30</v>
      </c>
      <c r="K49" s="139">
        <v>0</v>
      </c>
      <c r="L49" s="78">
        <v>6</v>
      </c>
      <c r="M49" s="67">
        <v>0</v>
      </c>
      <c r="N49" s="74">
        <f>SUM(O49:Q49)</f>
        <v>199</v>
      </c>
      <c r="O49" s="74">
        <v>29</v>
      </c>
      <c r="P49" s="81">
        <v>0</v>
      </c>
      <c r="Q49" s="64">
        <v>170</v>
      </c>
    </row>
    <row r="50" spans="1:17" ht="15" customHeight="1">
      <c r="A50" s="104">
        <v>22</v>
      </c>
      <c r="B50" s="65">
        <f>SUM(C50:M50)</f>
        <v>604</v>
      </c>
      <c r="C50" s="74">
        <v>28</v>
      </c>
      <c r="D50" s="81">
        <v>1</v>
      </c>
      <c r="E50" s="67">
        <v>28</v>
      </c>
      <c r="F50" s="67">
        <v>1</v>
      </c>
      <c r="G50" s="67">
        <v>0</v>
      </c>
      <c r="H50" s="67">
        <v>511</v>
      </c>
      <c r="I50" s="67">
        <v>0</v>
      </c>
      <c r="J50" s="67">
        <v>29</v>
      </c>
      <c r="K50" s="139">
        <v>0</v>
      </c>
      <c r="L50" s="78">
        <v>6</v>
      </c>
      <c r="M50" s="67">
        <v>0</v>
      </c>
      <c r="N50" s="74">
        <f>SUM(O50:Q50)</f>
        <v>197</v>
      </c>
      <c r="O50" s="74">
        <v>29</v>
      </c>
      <c r="P50" s="81">
        <v>0</v>
      </c>
      <c r="Q50" s="64">
        <v>168</v>
      </c>
    </row>
    <row r="51" spans="1:17" ht="15" customHeight="1">
      <c r="A51" s="105">
        <v>23</v>
      </c>
      <c r="B51" s="218">
        <f>SUM(C51:M51)</f>
        <v>598</v>
      </c>
      <c r="C51" s="173">
        <v>28</v>
      </c>
      <c r="D51" s="174">
        <v>1</v>
      </c>
      <c r="E51" s="215">
        <v>26</v>
      </c>
      <c r="F51" s="215">
        <v>1</v>
      </c>
      <c r="G51" s="215">
        <v>0</v>
      </c>
      <c r="H51" s="215">
        <v>509</v>
      </c>
      <c r="I51" s="215">
        <v>0</v>
      </c>
      <c r="J51" s="215">
        <v>28</v>
      </c>
      <c r="K51" s="220">
        <v>0</v>
      </c>
      <c r="L51" s="209">
        <v>5</v>
      </c>
      <c r="M51" s="212">
        <v>0</v>
      </c>
      <c r="N51" s="218">
        <f>SUM(O51:Q51)</f>
        <v>190</v>
      </c>
      <c r="O51" s="173">
        <v>28</v>
      </c>
      <c r="P51" s="174">
        <v>0</v>
      </c>
      <c r="Q51" s="175">
        <v>162</v>
      </c>
    </row>
    <row r="52" ht="15" customHeight="1">
      <c r="A52" s="43" t="s">
        <v>815</v>
      </c>
    </row>
  </sheetData>
  <sheetProtection/>
  <mergeCells count="38">
    <mergeCell ref="M45:M46"/>
    <mergeCell ref="B44:M44"/>
    <mergeCell ref="N44:Q44"/>
    <mergeCell ref="N45:N46"/>
    <mergeCell ref="O45:P45"/>
    <mergeCell ref="Q45:Q46"/>
    <mergeCell ref="B45:B46"/>
    <mergeCell ref="C45:C46"/>
    <mergeCell ref="D45:D46"/>
    <mergeCell ref="E45:E46"/>
    <mergeCell ref="P34:Q34"/>
    <mergeCell ref="J24:J25"/>
    <mergeCell ref="J34:K34"/>
    <mergeCell ref="H34:I34"/>
    <mergeCell ref="L34:M34"/>
    <mergeCell ref="N34:O34"/>
    <mergeCell ref="B24:I24"/>
    <mergeCell ref="B34:C34"/>
    <mergeCell ref="D34:E34"/>
    <mergeCell ref="A4:A5"/>
    <mergeCell ref="A14:A15"/>
    <mergeCell ref="A24:A25"/>
    <mergeCell ref="B4:B5"/>
    <mergeCell ref="L45:L46"/>
    <mergeCell ref="F45:F46"/>
    <mergeCell ref="G45:G46"/>
    <mergeCell ref="H45:H46"/>
    <mergeCell ref="I45:I46"/>
    <mergeCell ref="A34:A35"/>
    <mergeCell ref="A44:A46"/>
    <mergeCell ref="J45:J46"/>
    <mergeCell ref="K45:K46"/>
    <mergeCell ref="F34:G34"/>
    <mergeCell ref="C4:D4"/>
    <mergeCell ref="E4:H4"/>
    <mergeCell ref="B14:B15"/>
    <mergeCell ref="C14:E14"/>
    <mergeCell ref="F14:K14"/>
  </mergeCells>
  <printOptions/>
  <pageMargins left="0.7874015748031497" right="0.3937007874015748" top="0.7874015748031497" bottom="0.7874015748031497" header="0.2362204724409449" footer="0.1968503937007874"/>
  <pageSetup cellComments="asDisplayed" horizontalDpi="600" verticalDpi="600" orientation="portrait" paperSize="9" r:id="rId1"/>
  <headerFooter alignWithMargins="0">
    <oddFooter>&amp;C－&amp;P－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AF40"/>
  <sheetViews>
    <sheetView zoomScaleSheetLayoutView="100" zoomScalePageLayoutView="0" workbookViewId="0" topLeftCell="A1">
      <pane xSplit="1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8.75" customHeight="1"/>
  <cols>
    <col min="1" max="1" width="9.625" style="1" customWidth="1"/>
    <col min="2" max="17" width="4.75390625" style="1" customWidth="1"/>
    <col min="18" max="18" width="4.75390625" style="16" customWidth="1"/>
    <col min="19" max="31" width="4.75390625" style="1" customWidth="1"/>
    <col min="32" max="32" width="9.625" style="1" customWidth="1"/>
    <col min="33" max="16384" width="9.00390625" style="1" customWidth="1"/>
  </cols>
  <sheetData>
    <row r="1" spans="1:32" ht="18" customHeight="1">
      <c r="A1" s="43" t="s">
        <v>111</v>
      </c>
      <c r="B1" s="43"/>
      <c r="C1" s="43"/>
      <c r="D1" s="43"/>
      <c r="E1" s="43"/>
      <c r="F1" s="43"/>
      <c r="X1" s="12"/>
      <c r="AF1" s="2" t="s">
        <v>470</v>
      </c>
    </row>
    <row r="2" spans="1:32" ht="18" customHeight="1">
      <c r="A2" s="630" t="s">
        <v>590</v>
      </c>
      <c r="B2" s="664" t="s">
        <v>500</v>
      </c>
      <c r="C2" s="656" t="s">
        <v>601</v>
      </c>
      <c r="D2" s="656"/>
      <c r="E2" s="657"/>
      <c r="F2" s="669" t="s">
        <v>584</v>
      </c>
      <c r="G2" s="656"/>
      <c r="H2" s="657"/>
      <c r="I2" s="669" t="s">
        <v>112</v>
      </c>
      <c r="J2" s="656"/>
      <c r="K2" s="657"/>
      <c r="L2" s="669" t="s">
        <v>113</v>
      </c>
      <c r="M2" s="656"/>
      <c r="N2" s="657"/>
      <c r="O2" s="669" t="s">
        <v>114</v>
      </c>
      <c r="P2" s="656"/>
      <c r="Q2" s="657"/>
      <c r="R2" s="669" t="s">
        <v>115</v>
      </c>
      <c r="S2" s="656"/>
      <c r="T2" s="657"/>
      <c r="U2" s="669" t="s">
        <v>116</v>
      </c>
      <c r="V2" s="656"/>
      <c r="W2" s="657"/>
      <c r="X2" s="656" t="s">
        <v>117</v>
      </c>
      <c r="Y2" s="656"/>
      <c r="Z2" s="656"/>
      <c r="AA2" s="656"/>
      <c r="AB2" s="657"/>
      <c r="AC2" s="650" t="s">
        <v>442</v>
      </c>
      <c r="AD2" s="651"/>
      <c r="AE2" s="652"/>
      <c r="AF2" s="630" t="s">
        <v>590</v>
      </c>
    </row>
    <row r="3" spans="1:32" ht="18" customHeight="1">
      <c r="A3" s="631"/>
      <c r="B3" s="665"/>
      <c r="C3" s="667"/>
      <c r="D3" s="667"/>
      <c r="E3" s="668"/>
      <c r="F3" s="670"/>
      <c r="G3" s="667"/>
      <c r="H3" s="668"/>
      <c r="I3" s="670"/>
      <c r="J3" s="667"/>
      <c r="K3" s="668"/>
      <c r="L3" s="670"/>
      <c r="M3" s="667"/>
      <c r="N3" s="668"/>
      <c r="O3" s="670"/>
      <c r="P3" s="667"/>
      <c r="Q3" s="668"/>
      <c r="R3" s="670"/>
      <c r="S3" s="667"/>
      <c r="T3" s="668"/>
      <c r="U3" s="670"/>
      <c r="V3" s="667"/>
      <c r="W3" s="668"/>
      <c r="X3" s="658" t="s">
        <v>118</v>
      </c>
      <c r="Y3" s="658"/>
      <c r="Z3" s="659"/>
      <c r="AA3" s="660" t="s">
        <v>119</v>
      </c>
      <c r="AB3" s="662" t="s">
        <v>120</v>
      </c>
      <c r="AC3" s="653"/>
      <c r="AD3" s="654"/>
      <c r="AE3" s="655"/>
      <c r="AF3" s="631"/>
    </row>
    <row r="4" spans="1:32" ht="18" customHeight="1">
      <c r="A4" s="632"/>
      <c r="B4" s="666"/>
      <c r="C4" s="21" t="s">
        <v>121</v>
      </c>
      <c r="D4" s="28" t="s">
        <v>566</v>
      </c>
      <c r="E4" s="27" t="s">
        <v>567</v>
      </c>
      <c r="F4" s="238" t="s">
        <v>632</v>
      </c>
      <c r="G4" s="28" t="s">
        <v>566</v>
      </c>
      <c r="H4" s="27" t="s">
        <v>567</v>
      </c>
      <c r="I4" s="238" t="s">
        <v>632</v>
      </c>
      <c r="J4" s="28" t="s">
        <v>566</v>
      </c>
      <c r="K4" s="27" t="s">
        <v>567</v>
      </c>
      <c r="L4" s="238" t="s">
        <v>632</v>
      </c>
      <c r="M4" s="28" t="s">
        <v>566</v>
      </c>
      <c r="N4" s="27" t="s">
        <v>567</v>
      </c>
      <c r="O4" s="238" t="s">
        <v>632</v>
      </c>
      <c r="P4" s="28" t="s">
        <v>566</v>
      </c>
      <c r="Q4" s="27" t="s">
        <v>567</v>
      </c>
      <c r="R4" s="238" t="s">
        <v>632</v>
      </c>
      <c r="S4" s="28" t="s">
        <v>566</v>
      </c>
      <c r="T4" s="27" t="s">
        <v>567</v>
      </c>
      <c r="U4" s="238" t="s">
        <v>632</v>
      </c>
      <c r="V4" s="28" t="s">
        <v>566</v>
      </c>
      <c r="W4" s="27" t="s">
        <v>567</v>
      </c>
      <c r="X4" s="237" t="s">
        <v>121</v>
      </c>
      <c r="Y4" s="28" t="s">
        <v>566</v>
      </c>
      <c r="Z4" s="27" t="s">
        <v>567</v>
      </c>
      <c r="AA4" s="661"/>
      <c r="AB4" s="663"/>
      <c r="AC4" s="237" t="s">
        <v>122</v>
      </c>
      <c r="AD4" s="28" t="s">
        <v>123</v>
      </c>
      <c r="AE4" s="27" t="s">
        <v>124</v>
      </c>
      <c r="AF4" s="632"/>
    </row>
    <row r="5" spans="1:32" ht="18" customHeight="1">
      <c r="A5" s="34" t="s">
        <v>27</v>
      </c>
      <c r="B5" s="6">
        <f>'小学校1'!B16</f>
        <v>380</v>
      </c>
      <c r="C5" s="6">
        <f>SUM(D5:E5)</f>
        <v>9623</v>
      </c>
      <c r="D5" s="7">
        <f aca="true" t="shared" si="0" ref="D5:E7">SUM(G5,J5,M5,P5,S5,V5)</f>
        <v>4856</v>
      </c>
      <c r="E5" s="32">
        <f t="shared" si="0"/>
        <v>4767</v>
      </c>
      <c r="F5" s="7">
        <f>SUM(G5:H5)</f>
        <v>1513</v>
      </c>
      <c r="G5" s="7">
        <v>746</v>
      </c>
      <c r="H5" s="20">
        <v>767</v>
      </c>
      <c r="I5" s="7">
        <f>SUM(J5:K5)</f>
        <v>1544</v>
      </c>
      <c r="J5" s="18">
        <v>792</v>
      </c>
      <c r="K5" s="20">
        <v>752</v>
      </c>
      <c r="L5" s="7">
        <f>SUM(M5:N5)</f>
        <v>1615</v>
      </c>
      <c r="M5" s="18">
        <v>832</v>
      </c>
      <c r="N5" s="36">
        <v>783</v>
      </c>
      <c r="O5" s="7">
        <f>SUM(P5:Q5)</f>
        <v>1644</v>
      </c>
      <c r="P5" s="18">
        <v>818</v>
      </c>
      <c r="Q5" s="20">
        <v>826</v>
      </c>
      <c r="R5" s="7">
        <f>SUM(S5:T5)</f>
        <v>1656</v>
      </c>
      <c r="S5" s="18">
        <v>855</v>
      </c>
      <c r="T5" s="36">
        <v>801</v>
      </c>
      <c r="U5" s="7">
        <f>SUM(V5:W5)</f>
        <v>1651</v>
      </c>
      <c r="V5" s="18">
        <v>813</v>
      </c>
      <c r="W5" s="5">
        <v>838</v>
      </c>
      <c r="X5" s="39">
        <f>SUM(Y5:Z5)</f>
        <v>593</v>
      </c>
      <c r="Y5" s="18">
        <v>278</v>
      </c>
      <c r="Z5" s="20">
        <v>315</v>
      </c>
      <c r="AA5" s="5">
        <v>15</v>
      </c>
      <c r="AB5" s="6">
        <v>5</v>
      </c>
      <c r="AC5" s="7">
        <f>SUM(AD5:AE5)</f>
        <v>209</v>
      </c>
      <c r="AD5" s="18">
        <v>73</v>
      </c>
      <c r="AE5" s="36">
        <v>136</v>
      </c>
      <c r="AF5" s="34" t="s">
        <v>27</v>
      </c>
    </row>
    <row r="6" spans="1:32" ht="18" customHeight="1">
      <c r="A6" s="104">
        <v>20</v>
      </c>
      <c r="B6" s="65">
        <f>'小学校1'!B17</f>
        <v>377</v>
      </c>
      <c r="C6" s="6">
        <f>SUM(D6:E6)</f>
        <v>9479</v>
      </c>
      <c r="D6" s="7">
        <f t="shared" si="0"/>
        <v>4771</v>
      </c>
      <c r="E6" s="20">
        <f t="shared" si="0"/>
        <v>4708</v>
      </c>
      <c r="F6" s="7">
        <f>SUM(G6:H6)</f>
        <v>1632</v>
      </c>
      <c r="G6" s="74">
        <v>792</v>
      </c>
      <c r="H6" s="64">
        <v>840</v>
      </c>
      <c r="I6" s="7">
        <f>SUM(J6:K6)</f>
        <v>1498</v>
      </c>
      <c r="J6" s="74">
        <v>742</v>
      </c>
      <c r="K6" s="64">
        <v>756</v>
      </c>
      <c r="L6" s="7">
        <f>SUM(M6:N6)</f>
        <v>1517</v>
      </c>
      <c r="M6" s="74">
        <v>775</v>
      </c>
      <c r="N6" s="64">
        <v>742</v>
      </c>
      <c r="O6" s="7">
        <f>SUM(P6:Q6)</f>
        <v>1592</v>
      </c>
      <c r="P6" s="74">
        <v>821</v>
      </c>
      <c r="Q6" s="64">
        <v>771</v>
      </c>
      <c r="R6" s="7">
        <f>SUM(S6:T6)</f>
        <v>1612</v>
      </c>
      <c r="S6" s="74">
        <v>798</v>
      </c>
      <c r="T6" s="64">
        <v>814</v>
      </c>
      <c r="U6" s="7">
        <f>SUM(V6:W6)</f>
        <v>1628</v>
      </c>
      <c r="V6" s="74">
        <v>843</v>
      </c>
      <c r="W6" s="64">
        <v>785</v>
      </c>
      <c r="X6" s="5">
        <f>SUM(Y6:Z6)</f>
        <v>592</v>
      </c>
      <c r="Y6" s="63">
        <v>276</v>
      </c>
      <c r="Z6" s="64">
        <v>316</v>
      </c>
      <c r="AA6" s="76">
        <v>22</v>
      </c>
      <c r="AB6" s="76">
        <v>13</v>
      </c>
      <c r="AC6" s="7">
        <f>SUM(AD6:AE6)</f>
        <v>202</v>
      </c>
      <c r="AD6" s="63">
        <v>69</v>
      </c>
      <c r="AE6" s="78">
        <v>133</v>
      </c>
      <c r="AF6" s="104">
        <v>20</v>
      </c>
    </row>
    <row r="7" spans="1:32" s="53" customFormat="1" ht="18" customHeight="1">
      <c r="A7" s="104">
        <v>21</v>
      </c>
      <c r="B7" s="65">
        <f>'小学校1'!B18</f>
        <v>385</v>
      </c>
      <c r="C7" s="6">
        <f>SUM(D7:E7)</f>
        <v>9302</v>
      </c>
      <c r="D7" s="7">
        <f t="shared" si="0"/>
        <v>4654</v>
      </c>
      <c r="E7" s="20">
        <f t="shared" si="0"/>
        <v>4648</v>
      </c>
      <c r="F7" s="7">
        <f>SUM(G7:H7)</f>
        <v>1525</v>
      </c>
      <c r="G7" s="7">
        <v>752</v>
      </c>
      <c r="H7" s="20">
        <v>773</v>
      </c>
      <c r="I7" s="7">
        <f>SUM(J7:K7)</f>
        <v>1619</v>
      </c>
      <c r="J7" s="7">
        <v>788</v>
      </c>
      <c r="K7" s="20">
        <v>831</v>
      </c>
      <c r="L7" s="7">
        <f>SUM(M7:N7)</f>
        <v>1497</v>
      </c>
      <c r="M7" s="7">
        <v>741</v>
      </c>
      <c r="N7" s="20">
        <v>756</v>
      </c>
      <c r="O7" s="7">
        <f>SUM(P7:Q7)</f>
        <v>1509</v>
      </c>
      <c r="P7" s="7">
        <v>774</v>
      </c>
      <c r="Q7" s="20">
        <v>735</v>
      </c>
      <c r="R7" s="7">
        <f>SUM(S7:T7)</f>
        <v>1558</v>
      </c>
      <c r="S7" s="7">
        <v>804</v>
      </c>
      <c r="T7" s="20">
        <v>754</v>
      </c>
      <c r="U7" s="7">
        <f>SUM(V7:W7)</f>
        <v>1594</v>
      </c>
      <c r="V7" s="7">
        <v>795</v>
      </c>
      <c r="W7" s="20">
        <v>799</v>
      </c>
      <c r="X7" s="5">
        <f>SUM(Y7:Z7)</f>
        <v>600</v>
      </c>
      <c r="Y7" s="18">
        <v>281</v>
      </c>
      <c r="Z7" s="20">
        <v>319</v>
      </c>
      <c r="AA7" s="5">
        <v>16</v>
      </c>
      <c r="AB7" s="6">
        <v>20</v>
      </c>
      <c r="AC7" s="7">
        <f>SUM(AD7:AE7)</f>
        <v>199</v>
      </c>
      <c r="AD7" s="18">
        <v>69</v>
      </c>
      <c r="AE7" s="36">
        <v>130</v>
      </c>
      <c r="AF7" s="104">
        <v>21</v>
      </c>
    </row>
    <row r="8" spans="1:32" ht="18" customHeight="1">
      <c r="A8" s="104">
        <v>22</v>
      </c>
      <c r="B8" s="65">
        <f>'小学校1'!B19</f>
        <v>383</v>
      </c>
      <c r="C8" s="6">
        <f>SUM(D8:E8)</f>
        <v>9147</v>
      </c>
      <c r="D8" s="7">
        <f>SUM(G8,J8,M8,P8,S8,V8)</f>
        <v>4575</v>
      </c>
      <c r="E8" s="20">
        <f>SUM(H8,K8,N8,Q8,T8,W8)</f>
        <v>4572</v>
      </c>
      <c r="F8" s="7">
        <f>SUM(G8:H8)</f>
        <v>1513</v>
      </c>
      <c r="G8" s="7">
        <v>756</v>
      </c>
      <c r="H8" s="20">
        <v>757</v>
      </c>
      <c r="I8" s="7">
        <f>SUM(J8:K8)</f>
        <v>1508</v>
      </c>
      <c r="J8" s="7">
        <v>746</v>
      </c>
      <c r="K8" s="20">
        <v>762</v>
      </c>
      <c r="L8" s="7">
        <f>SUM(M8:N8)</f>
        <v>1600</v>
      </c>
      <c r="M8" s="7">
        <v>769</v>
      </c>
      <c r="N8" s="20">
        <v>831</v>
      </c>
      <c r="O8" s="7">
        <f>SUM(P8:Q8)</f>
        <v>1493</v>
      </c>
      <c r="P8" s="7">
        <v>735</v>
      </c>
      <c r="Q8" s="20">
        <v>758</v>
      </c>
      <c r="R8" s="7">
        <f>SUM(S8:T8)</f>
        <v>1487</v>
      </c>
      <c r="S8" s="7">
        <v>762</v>
      </c>
      <c r="T8" s="20">
        <v>725</v>
      </c>
      <c r="U8" s="7">
        <f>SUM(V8:W8)</f>
        <v>1546</v>
      </c>
      <c r="V8" s="7">
        <v>807</v>
      </c>
      <c r="W8" s="20">
        <v>739</v>
      </c>
      <c r="X8" s="5">
        <f>SUM(Y8:Z8)</f>
        <v>604</v>
      </c>
      <c r="Y8" s="18">
        <v>276</v>
      </c>
      <c r="Z8" s="20">
        <v>328</v>
      </c>
      <c r="AA8" s="5">
        <v>5</v>
      </c>
      <c r="AB8" s="6">
        <v>23</v>
      </c>
      <c r="AC8" s="7">
        <f>SUM(AD8:AE8)</f>
        <v>197</v>
      </c>
      <c r="AD8" s="18">
        <v>71</v>
      </c>
      <c r="AE8" s="36">
        <v>126</v>
      </c>
      <c r="AF8" s="104">
        <v>22</v>
      </c>
    </row>
    <row r="9" spans="1:32" ht="18" customHeight="1">
      <c r="A9" s="105">
        <v>23</v>
      </c>
      <c r="B9" s="218">
        <f>'小学校1'!B20</f>
        <v>370</v>
      </c>
      <c r="C9" s="222">
        <f>SUM(D9:E9)</f>
        <v>9014</v>
      </c>
      <c r="D9" s="48">
        <f>SUM(G9,J9,M9,P9,S9,V9)</f>
        <v>4502</v>
      </c>
      <c r="E9" s="45">
        <f>SUM(H9,K9,N9,Q9,T9,W9)</f>
        <v>4512</v>
      </c>
      <c r="F9" s="48">
        <f>SUM(G9:H9)</f>
        <v>1451</v>
      </c>
      <c r="G9" s="48">
        <f>SUM(G10:G38)</f>
        <v>754</v>
      </c>
      <c r="H9" s="45">
        <f>SUM(H10:H38)</f>
        <v>697</v>
      </c>
      <c r="I9" s="48">
        <f>SUM(J9:K9)</f>
        <v>1491</v>
      </c>
      <c r="J9" s="48">
        <f>SUM(J10:J38)</f>
        <v>746</v>
      </c>
      <c r="K9" s="45">
        <f>SUM(K10:K38)</f>
        <v>745</v>
      </c>
      <c r="L9" s="48">
        <f>SUM(M9:N9)</f>
        <v>1503</v>
      </c>
      <c r="M9" s="48">
        <f>SUM(M10:M38)</f>
        <v>735</v>
      </c>
      <c r="N9" s="45">
        <f>SUM(N10:N38)</f>
        <v>768</v>
      </c>
      <c r="O9" s="48">
        <f>SUM(P9:Q9)</f>
        <v>1594</v>
      </c>
      <c r="P9" s="48">
        <f>SUM(P10:P38)</f>
        <v>776</v>
      </c>
      <c r="Q9" s="45">
        <f>SUM(Q10:Q38)</f>
        <v>818</v>
      </c>
      <c r="R9" s="48">
        <f>SUM(S9:T9)</f>
        <v>1482</v>
      </c>
      <c r="S9" s="48">
        <f>SUM(S10:S38)</f>
        <v>730</v>
      </c>
      <c r="T9" s="45">
        <f>SUM(T10:T38)</f>
        <v>752</v>
      </c>
      <c r="U9" s="48">
        <f>SUM(V9:W9)</f>
        <v>1493</v>
      </c>
      <c r="V9" s="48">
        <f>SUM(V10:V38)</f>
        <v>761</v>
      </c>
      <c r="W9" s="45">
        <f>SUM(W10:W38)</f>
        <v>732</v>
      </c>
      <c r="X9" s="46">
        <f>SUM(Y9:Z9)</f>
        <v>598</v>
      </c>
      <c r="Y9" s="44">
        <f>SUM(Y10:Y38)</f>
        <v>266</v>
      </c>
      <c r="Z9" s="45">
        <f>SUM(Z10:Z38)</f>
        <v>332</v>
      </c>
      <c r="AA9" s="49">
        <f>SUM(AA10:AA38)</f>
        <v>4</v>
      </c>
      <c r="AB9" s="222">
        <f>SUM(AB10:AB38)</f>
        <v>30</v>
      </c>
      <c r="AC9" s="48">
        <f>SUM(AD9:AE9)</f>
        <v>190</v>
      </c>
      <c r="AD9" s="44">
        <f>SUM(AD10:AD38)</f>
        <v>67</v>
      </c>
      <c r="AE9" s="47">
        <f>SUM(AE10:AE38)</f>
        <v>123</v>
      </c>
      <c r="AF9" s="105">
        <v>23</v>
      </c>
    </row>
    <row r="10" spans="1:32" ht="18" customHeight="1">
      <c r="A10" s="13" t="s">
        <v>125</v>
      </c>
      <c r="B10" s="6">
        <v>8</v>
      </c>
      <c r="C10" s="6">
        <f aca="true" t="shared" si="1" ref="C10:C38">SUM(D10:E10)</f>
        <v>192</v>
      </c>
      <c r="D10" s="7">
        <f aca="true" t="shared" si="2" ref="D10:D38">SUM(G10,J10,M10,P10,S10,V10)</f>
        <v>101</v>
      </c>
      <c r="E10" s="20">
        <f aca="true" t="shared" si="3" ref="E10:E38">SUM(H10,K10,N10,Q10,T10,W10)</f>
        <v>91</v>
      </c>
      <c r="F10" s="6">
        <f aca="true" t="shared" si="4" ref="F10:F38">SUM(G10:H10)</f>
        <v>33</v>
      </c>
      <c r="G10" s="18">
        <v>17</v>
      </c>
      <c r="H10" s="20">
        <v>16</v>
      </c>
      <c r="I10" s="6">
        <f aca="true" t="shared" si="5" ref="I10:I38">SUM(J10:K10)</f>
        <v>29</v>
      </c>
      <c r="J10" s="18">
        <v>14</v>
      </c>
      <c r="K10" s="20">
        <v>15</v>
      </c>
      <c r="L10" s="6">
        <f aca="true" t="shared" si="6" ref="L10:L38">SUM(M10:N10)</f>
        <v>29</v>
      </c>
      <c r="M10" s="18">
        <v>15</v>
      </c>
      <c r="N10" s="20">
        <v>14</v>
      </c>
      <c r="O10" s="6">
        <f aca="true" t="shared" si="7" ref="O10:O38">SUM(P10:Q10)</f>
        <v>41</v>
      </c>
      <c r="P10" s="18">
        <v>25</v>
      </c>
      <c r="Q10" s="20">
        <v>16</v>
      </c>
      <c r="R10" s="6">
        <f aca="true" t="shared" si="8" ref="R10:R38">SUM(S10:T10)</f>
        <v>30</v>
      </c>
      <c r="S10" s="18">
        <v>12</v>
      </c>
      <c r="T10" s="20">
        <v>18</v>
      </c>
      <c r="U10" s="6">
        <f aca="true" t="shared" si="9" ref="U10:U38">SUM(V10:W10)</f>
        <v>30</v>
      </c>
      <c r="V10" s="18">
        <v>18</v>
      </c>
      <c r="W10" s="20">
        <v>12</v>
      </c>
      <c r="X10" s="5">
        <f aca="true" t="shared" si="10" ref="X10:X38">SUM(Y10:Z10)</f>
        <v>17</v>
      </c>
      <c r="Y10" s="18">
        <v>6</v>
      </c>
      <c r="Z10" s="20">
        <v>11</v>
      </c>
      <c r="AA10" s="6">
        <v>1</v>
      </c>
      <c r="AB10" s="6">
        <v>0</v>
      </c>
      <c r="AC10" s="6">
        <f aca="true" t="shared" si="11" ref="AC10:AC38">SUM(AD10:AE10)</f>
        <v>8</v>
      </c>
      <c r="AD10" s="18">
        <v>2</v>
      </c>
      <c r="AE10" s="20">
        <v>6</v>
      </c>
      <c r="AF10" s="15" t="s">
        <v>544</v>
      </c>
    </row>
    <row r="11" spans="1:32" ht="18" customHeight="1">
      <c r="A11" s="13" t="s">
        <v>126</v>
      </c>
      <c r="B11" s="6">
        <v>14</v>
      </c>
      <c r="C11" s="6">
        <f t="shared" si="1"/>
        <v>345</v>
      </c>
      <c r="D11" s="7">
        <f t="shared" si="2"/>
        <v>178</v>
      </c>
      <c r="E11" s="20">
        <f t="shared" si="3"/>
        <v>167</v>
      </c>
      <c r="F11" s="6">
        <f t="shared" si="4"/>
        <v>53</v>
      </c>
      <c r="G11" s="18">
        <v>30</v>
      </c>
      <c r="H11" s="20">
        <v>23</v>
      </c>
      <c r="I11" s="6">
        <f t="shared" si="5"/>
        <v>60</v>
      </c>
      <c r="J11" s="18">
        <v>37</v>
      </c>
      <c r="K11" s="20">
        <v>23</v>
      </c>
      <c r="L11" s="6">
        <f t="shared" si="6"/>
        <v>55</v>
      </c>
      <c r="M11" s="18">
        <v>25</v>
      </c>
      <c r="N11" s="20">
        <v>30</v>
      </c>
      <c r="O11" s="6">
        <f t="shared" si="7"/>
        <v>59</v>
      </c>
      <c r="P11" s="18">
        <v>27</v>
      </c>
      <c r="Q11" s="20">
        <v>32</v>
      </c>
      <c r="R11" s="6">
        <f t="shared" si="8"/>
        <v>65</v>
      </c>
      <c r="S11" s="18">
        <v>34</v>
      </c>
      <c r="T11" s="20">
        <v>31</v>
      </c>
      <c r="U11" s="6">
        <f t="shared" si="9"/>
        <v>53</v>
      </c>
      <c r="V11" s="18">
        <v>25</v>
      </c>
      <c r="W11" s="20">
        <v>28</v>
      </c>
      <c r="X11" s="5">
        <f t="shared" si="10"/>
        <v>21</v>
      </c>
      <c r="Y11" s="18">
        <v>10</v>
      </c>
      <c r="Z11" s="20">
        <v>11</v>
      </c>
      <c r="AA11" s="6">
        <v>0</v>
      </c>
      <c r="AB11" s="6">
        <v>0</v>
      </c>
      <c r="AC11" s="6">
        <f t="shared" si="11"/>
        <v>6</v>
      </c>
      <c r="AD11" s="18">
        <v>3</v>
      </c>
      <c r="AE11" s="20">
        <v>3</v>
      </c>
      <c r="AF11" s="15" t="s">
        <v>545</v>
      </c>
    </row>
    <row r="12" spans="1:32" s="43" customFormat="1" ht="18" customHeight="1">
      <c r="A12" s="95" t="s">
        <v>127</v>
      </c>
      <c r="B12" s="65">
        <v>16</v>
      </c>
      <c r="C12" s="6">
        <f t="shared" si="1"/>
        <v>335</v>
      </c>
      <c r="D12" s="7">
        <f t="shared" si="2"/>
        <v>161</v>
      </c>
      <c r="E12" s="20">
        <f t="shared" si="3"/>
        <v>174</v>
      </c>
      <c r="F12" s="6">
        <f t="shared" si="4"/>
        <v>47</v>
      </c>
      <c r="G12" s="63">
        <v>25</v>
      </c>
      <c r="H12" s="64">
        <v>22</v>
      </c>
      <c r="I12" s="6">
        <f t="shared" si="5"/>
        <v>52</v>
      </c>
      <c r="J12" s="63">
        <v>26</v>
      </c>
      <c r="K12" s="64">
        <v>26</v>
      </c>
      <c r="L12" s="6">
        <f t="shared" si="6"/>
        <v>59</v>
      </c>
      <c r="M12" s="63">
        <v>27</v>
      </c>
      <c r="N12" s="64">
        <v>32</v>
      </c>
      <c r="O12" s="6">
        <f t="shared" si="7"/>
        <v>57</v>
      </c>
      <c r="P12" s="63">
        <v>20</v>
      </c>
      <c r="Q12" s="64">
        <v>37</v>
      </c>
      <c r="R12" s="6">
        <f t="shared" si="8"/>
        <v>65</v>
      </c>
      <c r="S12" s="63">
        <v>34</v>
      </c>
      <c r="T12" s="64">
        <v>31</v>
      </c>
      <c r="U12" s="6">
        <f t="shared" si="9"/>
        <v>55</v>
      </c>
      <c r="V12" s="63">
        <v>29</v>
      </c>
      <c r="W12" s="64">
        <v>26</v>
      </c>
      <c r="X12" s="5">
        <f t="shared" si="10"/>
        <v>26</v>
      </c>
      <c r="Y12" s="63">
        <v>10</v>
      </c>
      <c r="Z12" s="64">
        <v>16</v>
      </c>
      <c r="AA12" s="65">
        <v>1</v>
      </c>
      <c r="AB12" s="65">
        <v>0</v>
      </c>
      <c r="AC12" s="6">
        <f t="shared" si="11"/>
        <v>6</v>
      </c>
      <c r="AD12" s="63">
        <v>2</v>
      </c>
      <c r="AE12" s="64">
        <v>4</v>
      </c>
      <c r="AF12" s="106" t="s">
        <v>531</v>
      </c>
    </row>
    <row r="13" spans="1:32" ht="18" customHeight="1">
      <c r="A13" s="13" t="s">
        <v>128</v>
      </c>
      <c r="B13" s="6">
        <v>16</v>
      </c>
      <c r="C13" s="6">
        <f t="shared" si="1"/>
        <v>411</v>
      </c>
      <c r="D13" s="7">
        <f t="shared" si="2"/>
        <v>209</v>
      </c>
      <c r="E13" s="20">
        <f t="shared" si="3"/>
        <v>202</v>
      </c>
      <c r="F13" s="6">
        <f t="shared" si="4"/>
        <v>58</v>
      </c>
      <c r="G13" s="18">
        <v>33</v>
      </c>
      <c r="H13" s="20">
        <v>25</v>
      </c>
      <c r="I13" s="6">
        <f t="shared" si="5"/>
        <v>73</v>
      </c>
      <c r="J13" s="18">
        <v>32</v>
      </c>
      <c r="K13" s="20">
        <v>41</v>
      </c>
      <c r="L13" s="6">
        <f t="shared" si="6"/>
        <v>76</v>
      </c>
      <c r="M13" s="18">
        <v>37</v>
      </c>
      <c r="N13" s="20">
        <v>39</v>
      </c>
      <c r="O13" s="6">
        <f t="shared" si="7"/>
        <v>73</v>
      </c>
      <c r="P13" s="18">
        <v>43</v>
      </c>
      <c r="Q13" s="20">
        <v>30</v>
      </c>
      <c r="R13" s="6">
        <f t="shared" si="8"/>
        <v>70</v>
      </c>
      <c r="S13" s="18">
        <v>32</v>
      </c>
      <c r="T13" s="20">
        <v>38</v>
      </c>
      <c r="U13" s="6">
        <f t="shared" si="9"/>
        <v>61</v>
      </c>
      <c r="V13" s="18">
        <v>32</v>
      </c>
      <c r="W13" s="20">
        <v>29</v>
      </c>
      <c r="X13" s="5">
        <f t="shared" si="10"/>
        <v>24</v>
      </c>
      <c r="Y13" s="18">
        <v>11</v>
      </c>
      <c r="Z13" s="20">
        <v>13</v>
      </c>
      <c r="AA13" s="6">
        <v>0</v>
      </c>
      <c r="AB13" s="6">
        <v>1</v>
      </c>
      <c r="AC13" s="6">
        <f t="shared" si="11"/>
        <v>7</v>
      </c>
      <c r="AD13" s="18">
        <v>1</v>
      </c>
      <c r="AE13" s="20">
        <v>6</v>
      </c>
      <c r="AF13" s="15" t="s">
        <v>534</v>
      </c>
    </row>
    <row r="14" spans="1:32" ht="18" customHeight="1">
      <c r="A14" s="13" t="s">
        <v>129</v>
      </c>
      <c r="B14" s="6">
        <v>15</v>
      </c>
      <c r="C14" s="6">
        <f t="shared" si="1"/>
        <v>329</v>
      </c>
      <c r="D14" s="7">
        <f t="shared" si="2"/>
        <v>143</v>
      </c>
      <c r="E14" s="20">
        <f t="shared" si="3"/>
        <v>186</v>
      </c>
      <c r="F14" s="6">
        <f t="shared" si="4"/>
        <v>55</v>
      </c>
      <c r="G14" s="18">
        <v>18</v>
      </c>
      <c r="H14" s="20">
        <v>37</v>
      </c>
      <c r="I14" s="6">
        <f t="shared" si="5"/>
        <v>67</v>
      </c>
      <c r="J14" s="18">
        <v>32</v>
      </c>
      <c r="K14" s="20">
        <v>35</v>
      </c>
      <c r="L14" s="6">
        <f t="shared" si="6"/>
        <v>56</v>
      </c>
      <c r="M14" s="18">
        <v>22</v>
      </c>
      <c r="N14" s="20">
        <v>34</v>
      </c>
      <c r="O14" s="6">
        <f t="shared" si="7"/>
        <v>51</v>
      </c>
      <c r="P14" s="18">
        <v>24</v>
      </c>
      <c r="Q14" s="20">
        <v>27</v>
      </c>
      <c r="R14" s="6">
        <f t="shared" si="8"/>
        <v>51</v>
      </c>
      <c r="S14" s="18">
        <v>22</v>
      </c>
      <c r="T14" s="20">
        <v>29</v>
      </c>
      <c r="U14" s="6">
        <f t="shared" si="9"/>
        <v>49</v>
      </c>
      <c r="V14" s="18">
        <v>25</v>
      </c>
      <c r="W14" s="20">
        <v>24</v>
      </c>
      <c r="X14" s="5">
        <f t="shared" si="10"/>
        <v>24</v>
      </c>
      <c r="Y14" s="18">
        <v>11</v>
      </c>
      <c r="Z14" s="20">
        <v>13</v>
      </c>
      <c r="AA14" s="6">
        <v>0</v>
      </c>
      <c r="AB14" s="6">
        <v>1</v>
      </c>
      <c r="AC14" s="6">
        <f t="shared" si="11"/>
        <v>5</v>
      </c>
      <c r="AD14" s="18">
        <v>1</v>
      </c>
      <c r="AE14" s="20">
        <v>4</v>
      </c>
      <c r="AF14" s="15" t="s">
        <v>535</v>
      </c>
    </row>
    <row r="15" spans="1:32" ht="18" customHeight="1">
      <c r="A15" s="13" t="s">
        <v>130</v>
      </c>
      <c r="B15" s="6">
        <v>9</v>
      </c>
      <c r="C15" s="6">
        <f t="shared" si="1"/>
        <v>196</v>
      </c>
      <c r="D15" s="7">
        <f t="shared" si="2"/>
        <v>108</v>
      </c>
      <c r="E15" s="20">
        <f t="shared" si="3"/>
        <v>88</v>
      </c>
      <c r="F15" s="6">
        <f t="shared" si="4"/>
        <v>29</v>
      </c>
      <c r="G15" s="18">
        <v>19</v>
      </c>
      <c r="H15" s="20">
        <v>10</v>
      </c>
      <c r="I15" s="6">
        <f t="shared" si="5"/>
        <v>28</v>
      </c>
      <c r="J15" s="18">
        <v>13</v>
      </c>
      <c r="K15" s="20">
        <v>15</v>
      </c>
      <c r="L15" s="6">
        <f t="shared" si="6"/>
        <v>41</v>
      </c>
      <c r="M15" s="18">
        <v>21</v>
      </c>
      <c r="N15" s="20">
        <v>20</v>
      </c>
      <c r="O15" s="6">
        <f t="shared" si="7"/>
        <v>38</v>
      </c>
      <c r="P15" s="18">
        <v>22</v>
      </c>
      <c r="Q15" s="20">
        <v>16</v>
      </c>
      <c r="R15" s="6">
        <f t="shared" si="8"/>
        <v>27</v>
      </c>
      <c r="S15" s="18">
        <v>13</v>
      </c>
      <c r="T15" s="20">
        <v>14</v>
      </c>
      <c r="U15" s="6">
        <f t="shared" si="9"/>
        <v>33</v>
      </c>
      <c r="V15" s="18">
        <v>20</v>
      </c>
      <c r="W15" s="20">
        <v>13</v>
      </c>
      <c r="X15" s="5">
        <f t="shared" si="10"/>
        <v>15</v>
      </c>
      <c r="Y15" s="18">
        <v>7</v>
      </c>
      <c r="Z15" s="20">
        <v>8</v>
      </c>
      <c r="AA15" s="6">
        <v>0</v>
      </c>
      <c r="AB15" s="6">
        <v>2</v>
      </c>
      <c r="AC15" s="6">
        <f t="shared" si="11"/>
        <v>7</v>
      </c>
      <c r="AD15" s="18">
        <v>3</v>
      </c>
      <c r="AE15" s="20">
        <v>4</v>
      </c>
      <c r="AF15" s="15" t="s">
        <v>546</v>
      </c>
    </row>
    <row r="16" spans="1:32" ht="18" customHeight="1">
      <c r="A16" s="13" t="s">
        <v>131</v>
      </c>
      <c r="B16" s="6">
        <v>14</v>
      </c>
      <c r="C16" s="6">
        <f t="shared" si="1"/>
        <v>346</v>
      </c>
      <c r="D16" s="7">
        <f t="shared" si="2"/>
        <v>163</v>
      </c>
      <c r="E16" s="20">
        <f t="shared" si="3"/>
        <v>183</v>
      </c>
      <c r="F16" s="6">
        <f t="shared" si="4"/>
        <v>60</v>
      </c>
      <c r="G16" s="18">
        <v>28</v>
      </c>
      <c r="H16" s="20">
        <v>32</v>
      </c>
      <c r="I16" s="6">
        <f t="shared" si="5"/>
        <v>65</v>
      </c>
      <c r="J16" s="18">
        <v>34</v>
      </c>
      <c r="K16" s="20">
        <v>31</v>
      </c>
      <c r="L16" s="6">
        <f t="shared" si="6"/>
        <v>56</v>
      </c>
      <c r="M16" s="18">
        <v>27</v>
      </c>
      <c r="N16" s="20">
        <v>29</v>
      </c>
      <c r="O16" s="6">
        <f t="shared" si="7"/>
        <v>63</v>
      </c>
      <c r="P16" s="18">
        <v>25</v>
      </c>
      <c r="Q16" s="20">
        <v>38</v>
      </c>
      <c r="R16" s="6">
        <f t="shared" si="8"/>
        <v>50</v>
      </c>
      <c r="S16" s="18">
        <v>22</v>
      </c>
      <c r="T16" s="20">
        <v>28</v>
      </c>
      <c r="U16" s="6">
        <f t="shared" si="9"/>
        <v>52</v>
      </c>
      <c r="V16" s="18">
        <v>27</v>
      </c>
      <c r="W16" s="20">
        <v>25</v>
      </c>
      <c r="X16" s="5">
        <f t="shared" si="10"/>
        <v>24</v>
      </c>
      <c r="Y16" s="18">
        <v>9</v>
      </c>
      <c r="Z16" s="20">
        <v>15</v>
      </c>
      <c r="AA16" s="6">
        <v>0</v>
      </c>
      <c r="AB16" s="6">
        <v>0</v>
      </c>
      <c r="AC16" s="6">
        <f t="shared" si="11"/>
        <v>7</v>
      </c>
      <c r="AD16" s="18">
        <v>1</v>
      </c>
      <c r="AE16" s="20">
        <v>6</v>
      </c>
      <c r="AF16" s="15" t="s">
        <v>547</v>
      </c>
    </row>
    <row r="17" spans="1:32" ht="18" customHeight="1">
      <c r="A17" s="13" t="s">
        <v>132</v>
      </c>
      <c r="B17" s="6">
        <v>14</v>
      </c>
      <c r="C17" s="6">
        <f t="shared" si="1"/>
        <v>386</v>
      </c>
      <c r="D17" s="7">
        <f t="shared" si="2"/>
        <v>192</v>
      </c>
      <c r="E17" s="20">
        <f t="shared" si="3"/>
        <v>194</v>
      </c>
      <c r="F17" s="6">
        <f t="shared" si="4"/>
        <v>58</v>
      </c>
      <c r="G17" s="18">
        <v>28</v>
      </c>
      <c r="H17" s="20">
        <v>30</v>
      </c>
      <c r="I17" s="6">
        <f t="shared" si="5"/>
        <v>56</v>
      </c>
      <c r="J17" s="18">
        <v>30</v>
      </c>
      <c r="K17" s="20">
        <v>26</v>
      </c>
      <c r="L17" s="6">
        <f t="shared" si="6"/>
        <v>73</v>
      </c>
      <c r="M17" s="18">
        <v>34</v>
      </c>
      <c r="N17" s="20">
        <v>39</v>
      </c>
      <c r="O17" s="6">
        <f t="shared" si="7"/>
        <v>71</v>
      </c>
      <c r="P17" s="18">
        <v>36</v>
      </c>
      <c r="Q17" s="20">
        <v>35</v>
      </c>
      <c r="R17" s="6">
        <f t="shared" si="8"/>
        <v>62</v>
      </c>
      <c r="S17" s="18">
        <v>31</v>
      </c>
      <c r="T17" s="20">
        <v>31</v>
      </c>
      <c r="U17" s="6">
        <f t="shared" si="9"/>
        <v>66</v>
      </c>
      <c r="V17" s="18">
        <v>33</v>
      </c>
      <c r="W17" s="20">
        <v>33</v>
      </c>
      <c r="X17" s="5">
        <f t="shared" si="10"/>
        <v>23</v>
      </c>
      <c r="Y17" s="18">
        <v>12</v>
      </c>
      <c r="Z17" s="20">
        <v>11</v>
      </c>
      <c r="AA17" s="6">
        <v>0</v>
      </c>
      <c r="AB17" s="6">
        <v>1</v>
      </c>
      <c r="AC17" s="6">
        <f t="shared" si="11"/>
        <v>8</v>
      </c>
      <c r="AD17" s="18">
        <v>3</v>
      </c>
      <c r="AE17" s="20">
        <v>5</v>
      </c>
      <c r="AF17" s="15" t="s">
        <v>538</v>
      </c>
    </row>
    <row r="18" spans="1:32" ht="18" customHeight="1">
      <c r="A18" s="13" t="s">
        <v>133</v>
      </c>
      <c r="B18" s="6">
        <v>14</v>
      </c>
      <c r="C18" s="6">
        <f t="shared" si="1"/>
        <v>432</v>
      </c>
      <c r="D18" s="7">
        <f t="shared" si="2"/>
        <v>214</v>
      </c>
      <c r="E18" s="20">
        <f t="shared" si="3"/>
        <v>218</v>
      </c>
      <c r="F18" s="6">
        <f t="shared" si="4"/>
        <v>71</v>
      </c>
      <c r="G18" s="18">
        <v>37</v>
      </c>
      <c r="H18" s="20">
        <v>34</v>
      </c>
      <c r="I18" s="6">
        <f t="shared" si="5"/>
        <v>68</v>
      </c>
      <c r="J18" s="18">
        <v>27</v>
      </c>
      <c r="K18" s="20">
        <v>41</v>
      </c>
      <c r="L18" s="6">
        <f t="shared" si="6"/>
        <v>80</v>
      </c>
      <c r="M18" s="18">
        <v>39</v>
      </c>
      <c r="N18" s="20">
        <v>41</v>
      </c>
      <c r="O18" s="6">
        <f t="shared" si="7"/>
        <v>75</v>
      </c>
      <c r="P18" s="18">
        <v>37</v>
      </c>
      <c r="Q18" s="20">
        <v>38</v>
      </c>
      <c r="R18" s="6">
        <f t="shared" si="8"/>
        <v>82</v>
      </c>
      <c r="S18" s="18">
        <v>46</v>
      </c>
      <c r="T18" s="20">
        <v>36</v>
      </c>
      <c r="U18" s="6">
        <f t="shared" si="9"/>
        <v>56</v>
      </c>
      <c r="V18" s="18">
        <v>28</v>
      </c>
      <c r="W18" s="20">
        <v>28</v>
      </c>
      <c r="X18" s="5">
        <f t="shared" si="10"/>
        <v>21</v>
      </c>
      <c r="Y18" s="18">
        <v>10</v>
      </c>
      <c r="Z18" s="20">
        <v>11</v>
      </c>
      <c r="AA18" s="6">
        <v>0</v>
      </c>
      <c r="AB18" s="6">
        <v>1</v>
      </c>
      <c r="AC18" s="6">
        <f t="shared" si="11"/>
        <v>8</v>
      </c>
      <c r="AD18" s="18">
        <v>3</v>
      </c>
      <c r="AE18" s="20">
        <v>5</v>
      </c>
      <c r="AF18" s="15" t="s">
        <v>548</v>
      </c>
    </row>
    <row r="19" spans="1:32" ht="18" customHeight="1">
      <c r="A19" s="13" t="s">
        <v>134</v>
      </c>
      <c r="B19" s="6">
        <v>9</v>
      </c>
      <c r="C19" s="6">
        <f t="shared" si="1"/>
        <v>168</v>
      </c>
      <c r="D19" s="7">
        <f t="shared" si="2"/>
        <v>77</v>
      </c>
      <c r="E19" s="20">
        <f t="shared" si="3"/>
        <v>91</v>
      </c>
      <c r="F19" s="6">
        <f t="shared" si="4"/>
        <v>26</v>
      </c>
      <c r="G19" s="18">
        <v>11</v>
      </c>
      <c r="H19" s="20">
        <v>15</v>
      </c>
      <c r="I19" s="6">
        <f t="shared" si="5"/>
        <v>21</v>
      </c>
      <c r="J19" s="18">
        <v>9</v>
      </c>
      <c r="K19" s="20">
        <v>12</v>
      </c>
      <c r="L19" s="6">
        <f t="shared" si="6"/>
        <v>27</v>
      </c>
      <c r="M19" s="18">
        <v>16</v>
      </c>
      <c r="N19" s="20">
        <v>11</v>
      </c>
      <c r="O19" s="6">
        <f t="shared" si="7"/>
        <v>36</v>
      </c>
      <c r="P19" s="18">
        <v>15</v>
      </c>
      <c r="Q19" s="20">
        <v>21</v>
      </c>
      <c r="R19" s="6">
        <f t="shared" si="8"/>
        <v>29</v>
      </c>
      <c r="S19" s="18">
        <v>13</v>
      </c>
      <c r="T19" s="20">
        <v>16</v>
      </c>
      <c r="U19" s="6">
        <f t="shared" si="9"/>
        <v>29</v>
      </c>
      <c r="V19" s="18">
        <v>13</v>
      </c>
      <c r="W19" s="20">
        <v>16</v>
      </c>
      <c r="X19" s="5">
        <f t="shared" si="10"/>
        <v>15</v>
      </c>
      <c r="Y19" s="18">
        <v>8</v>
      </c>
      <c r="Z19" s="20">
        <v>7</v>
      </c>
      <c r="AA19" s="6">
        <v>0</v>
      </c>
      <c r="AB19" s="6">
        <v>0</v>
      </c>
      <c r="AC19" s="6">
        <f t="shared" si="11"/>
        <v>7</v>
      </c>
      <c r="AD19" s="18">
        <v>3</v>
      </c>
      <c r="AE19" s="20">
        <v>4</v>
      </c>
      <c r="AF19" s="15" t="s">
        <v>549</v>
      </c>
    </row>
    <row r="20" spans="1:32" ht="18" customHeight="1">
      <c r="A20" s="13" t="s">
        <v>135</v>
      </c>
      <c r="B20" s="6">
        <v>3</v>
      </c>
      <c r="C20" s="6">
        <f t="shared" si="1"/>
        <v>12</v>
      </c>
      <c r="D20" s="7">
        <f t="shared" si="2"/>
        <v>6</v>
      </c>
      <c r="E20" s="20">
        <f t="shared" si="3"/>
        <v>6</v>
      </c>
      <c r="F20" s="6">
        <f t="shared" si="4"/>
        <v>2</v>
      </c>
      <c r="G20" s="184">
        <v>2</v>
      </c>
      <c r="H20" s="20">
        <v>0</v>
      </c>
      <c r="I20" s="6">
        <f t="shared" si="5"/>
        <v>0</v>
      </c>
      <c r="J20" s="18">
        <v>0</v>
      </c>
      <c r="K20" s="38">
        <v>0</v>
      </c>
      <c r="L20" s="6">
        <f t="shared" si="6"/>
        <v>1</v>
      </c>
      <c r="M20" s="18">
        <v>0</v>
      </c>
      <c r="N20" s="20">
        <v>1</v>
      </c>
      <c r="O20" s="6">
        <f t="shared" si="7"/>
        <v>3</v>
      </c>
      <c r="P20" s="18">
        <v>2</v>
      </c>
      <c r="Q20" s="20">
        <v>1</v>
      </c>
      <c r="R20" s="6">
        <f t="shared" si="8"/>
        <v>3</v>
      </c>
      <c r="S20" s="18">
        <v>2</v>
      </c>
      <c r="T20" s="20">
        <v>1</v>
      </c>
      <c r="U20" s="6">
        <f t="shared" si="9"/>
        <v>3</v>
      </c>
      <c r="V20" s="18">
        <v>0</v>
      </c>
      <c r="W20" s="187">
        <v>3</v>
      </c>
      <c r="X20" s="5">
        <f t="shared" si="10"/>
        <v>5</v>
      </c>
      <c r="Y20" s="18">
        <v>1</v>
      </c>
      <c r="Z20" s="20">
        <v>4</v>
      </c>
      <c r="AA20" s="6">
        <v>0</v>
      </c>
      <c r="AB20" s="6">
        <v>1</v>
      </c>
      <c r="AC20" s="6">
        <f t="shared" si="11"/>
        <v>4</v>
      </c>
      <c r="AD20" s="18">
        <v>2</v>
      </c>
      <c r="AE20" s="20">
        <v>2</v>
      </c>
      <c r="AF20" s="15" t="s">
        <v>537</v>
      </c>
    </row>
    <row r="21" spans="1:32" ht="18" customHeight="1">
      <c r="A21" s="13" t="s">
        <v>136</v>
      </c>
      <c r="B21" s="6">
        <v>26</v>
      </c>
      <c r="C21" s="6">
        <f t="shared" si="1"/>
        <v>720</v>
      </c>
      <c r="D21" s="7">
        <f t="shared" si="2"/>
        <v>354</v>
      </c>
      <c r="E21" s="20">
        <f t="shared" si="3"/>
        <v>366</v>
      </c>
      <c r="F21" s="6">
        <f t="shared" si="4"/>
        <v>126</v>
      </c>
      <c r="G21" s="18">
        <v>63</v>
      </c>
      <c r="H21" s="20">
        <v>63</v>
      </c>
      <c r="I21" s="6">
        <f t="shared" si="5"/>
        <v>128</v>
      </c>
      <c r="J21" s="18">
        <v>62</v>
      </c>
      <c r="K21" s="20">
        <v>66</v>
      </c>
      <c r="L21" s="6">
        <f t="shared" si="6"/>
        <v>123</v>
      </c>
      <c r="M21" s="18">
        <v>55</v>
      </c>
      <c r="N21" s="20">
        <v>68</v>
      </c>
      <c r="O21" s="6">
        <f t="shared" si="7"/>
        <v>135</v>
      </c>
      <c r="P21" s="18">
        <v>64</v>
      </c>
      <c r="Q21" s="20">
        <v>71</v>
      </c>
      <c r="R21" s="6">
        <f t="shared" si="8"/>
        <v>105</v>
      </c>
      <c r="S21" s="18">
        <v>56</v>
      </c>
      <c r="T21" s="20">
        <v>49</v>
      </c>
      <c r="U21" s="6">
        <f t="shared" si="9"/>
        <v>103</v>
      </c>
      <c r="V21" s="18">
        <v>54</v>
      </c>
      <c r="W21" s="20">
        <v>49</v>
      </c>
      <c r="X21" s="5">
        <f t="shared" si="10"/>
        <v>39</v>
      </c>
      <c r="Y21" s="18">
        <v>16</v>
      </c>
      <c r="Z21" s="20">
        <v>23</v>
      </c>
      <c r="AA21" s="6">
        <v>1</v>
      </c>
      <c r="AB21" s="6">
        <v>1</v>
      </c>
      <c r="AC21" s="6">
        <f t="shared" si="11"/>
        <v>15</v>
      </c>
      <c r="AD21" s="18">
        <v>4</v>
      </c>
      <c r="AE21" s="20">
        <v>11</v>
      </c>
      <c r="AF21" s="15" t="s">
        <v>550</v>
      </c>
    </row>
    <row r="22" spans="1:32" ht="18" customHeight="1">
      <c r="A22" s="13" t="s">
        <v>137</v>
      </c>
      <c r="B22" s="6">
        <v>19</v>
      </c>
      <c r="C22" s="6">
        <f t="shared" si="1"/>
        <v>570</v>
      </c>
      <c r="D22" s="7">
        <f t="shared" si="2"/>
        <v>291</v>
      </c>
      <c r="E22" s="20">
        <f t="shared" si="3"/>
        <v>279</v>
      </c>
      <c r="F22" s="6">
        <f t="shared" si="4"/>
        <v>94</v>
      </c>
      <c r="G22" s="18">
        <v>52</v>
      </c>
      <c r="H22" s="20">
        <v>42</v>
      </c>
      <c r="I22" s="6">
        <f t="shared" si="5"/>
        <v>104</v>
      </c>
      <c r="J22" s="18">
        <v>55</v>
      </c>
      <c r="K22" s="20">
        <v>49</v>
      </c>
      <c r="L22" s="6">
        <f t="shared" si="6"/>
        <v>95</v>
      </c>
      <c r="M22" s="18">
        <v>50</v>
      </c>
      <c r="N22" s="20">
        <v>45</v>
      </c>
      <c r="O22" s="6">
        <f t="shared" si="7"/>
        <v>98</v>
      </c>
      <c r="P22" s="18">
        <v>49</v>
      </c>
      <c r="Q22" s="20">
        <v>49</v>
      </c>
      <c r="R22" s="6">
        <f t="shared" si="8"/>
        <v>81</v>
      </c>
      <c r="S22" s="18">
        <v>39</v>
      </c>
      <c r="T22" s="20">
        <v>42</v>
      </c>
      <c r="U22" s="6">
        <f t="shared" si="9"/>
        <v>98</v>
      </c>
      <c r="V22" s="18">
        <v>46</v>
      </c>
      <c r="W22" s="20">
        <v>52</v>
      </c>
      <c r="X22" s="5">
        <f t="shared" si="10"/>
        <v>29</v>
      </c>
      <c r="Y22" s="18">
        <v>16</v>
      </c>
      <c r="Z22" s="20">
        <v>13</v>
      </c>
      <c r="AA22" s="6">
        <v>0</v>
      </c>
      <c r="AB22" s="6">
        <v>1</v>
      </c>
      <c r="AC22" s="6">
        <f t="shared" si="11"/>
        <v>7</v>
      </c>
      <c r="AD22" s="18">
        <v>2</v>
      </c>
      <c r="AE22" s="20">
        <v>5</v>
      </c>
      <c r="AF22" s="15" t="s">
        <v>541</v>
      </c>
    </row>
    <row r="23" spans="1:32" ht="18" customHeight="1">
      <c r="A23" s="13" t="s">
        <v>138</v>
      </c>
      <c r="B23" s="6">
        <v>9</v>
      </c>
      <c r="C23" s="6">
        <f t="shared" si="1"/>
        <v>151</v>
      </c>
      <c r="D23" s="7">
        <f t="shared" si="2"/>
        <v>80</v>
      </c>
      <c r="E23" s="20">
        <f t="shared" si="3"/>
        <v>71</v>
      </c>
      <c r="F23" s="6">
        <f t="shared" si="4"/>
        <v>19</v>
      </c>
      <c r="G23" s="18">
        <v>7</v>
      </c>
      <c r="H23" s="20">
        <v>12</v>
      </c>
      <c r="I23" s="6">
        <f t="shared" si="5"/>
        <v>23</v>
      </c>
      <c r="J23" s="18">
        <v>15</v>
      </c>
      <c r="K23" s="20">
        <v>8</v>
      </c>
      <c r="L23" s="6">
        <f t="shared" si="6"/>
        <v>27</v>
      </c>
      <c r="M23" s="18">
        <v>12</v>
      </c>
      <c r="N23" s="20">
        <v>15</v>
      </c>
      <c r="O23" s="6">
        <f t="shared" si="7"/>
        <v>27</v>
      </c>
      <c r="P23" s="18">
        <v>13</v>
      </c>
      <c r="Q23" s="20">
        <v>14</v>
      </c>
      <c r="R23" s="6">
        <f t="shared" si="8"/>
        <v>29</v>
      </c>
      <c r="S23" s="18">
        <v>18</v>
      </c>
      <c r="T23" s="20">
        <v>11</v>
      </c>
      <c r="U23" s="6">
        <f t="shared" si="9"/>
        <v>26</v>
      </c>
      <c r="V23" s="18">
        <v>15</v>
      </c>
      <c r="W23" s="20">
        <v>11</v>
      </c>
      <c r="X23" s="5">
        <f t="shared" si="10"/>
        <v>16</v>
      </c>
      <c r="Y23" s="18">
        <v>6</v>
      </c>
      <c r="Z23" s="20">
        <v>10</v>
      </c>
      <c r="AA23" s="6">
        <v>0</v>
      </c>
      <c r="AB23" s="6">
        <v>1</v>
      </c>
      <c r="AC23" s="6">
        <f t="shared" si="11"/>
        <v>7</v>
      </c>
      <c r="AD23" s="18">
        <v>3</v>
      </c>
      <c r="AE23" s="20">
        <v>4</v>
      </c>
      <c r="AF23" s="15" t="s">
        <v>539</v>
      </c>
    </row>
    <row r="24" spans="1:32" ht="18" customHeight="1">
      <c r="A24" s="13" t="s">
        <v>139</v>
      </c>
      <c r="B24" s="6">
        <v>17</v>
      </c>
      <c r="C24" s="6">
        <f t="shared" si="1"/>
        <v>474</v>
      </c>
      <c r="D24" s="7">
        <f t="shared" si="2"/>
        <v>236</v>
      </c>
      <c r="E24" s="20">
        <f t="shared" si="3"/>
        <v>238</v>
      </c>
      <c r="F24" s="6">
        <f t="shared" si="4"/>
        <v>58</v>
      </c>
      <c r="G24" s="18">
        <v>26</v>
      </c>
      <c r="H24" s="20">
        <v>32</v>
      </c>
      <c r="I24" s="6">
        <f t="shared" si="5"/>
        <v>59</v>
      </c>
      <c r="J24" s="18">
        <v>28</v>
      </c>
      <c r="K24" s="20">
        <v>31</v>
      </c>
      <c r="L24" s="6">
        <f t="shared" si="6"/>
        <v>73</v>
      </c>
      <c r="M24" s="18">
        <v>36</v>
      </c>
      <c r="N24" s="20">
        <v>37</v>
      </c>
      <c r="O24" s="6">
        <f t="shared" si="7"/>
        <v>91</v>
      </c>
      <c r="P24" s="18">
        <v>47</v>
      </c>
      <c r="Q24" s="20">
        <v>44</v>
      </c>
      <c r="R24" s="6">
        <f t="shared" si="8"/>
        <v>94</v>
      </c>
      <c r="S24" s="18">
        <v>43</v>
      </c>
      <c r="T24" s="20">
        <v>51</v>
      </c>
      <c r="U24" s="6">
        <f t="shared" si="9"/>
        <v>99</v>
      </c>
      <c r="V24" s="18">
        <v>56</v>
      </c>
      <c r="W24" s="20">
        <v>43</v>
      </c>
      <c r="X24" s="5">
        <f t="shared" si="10"/>
        <v>28</v>
      </c>
      <c r="Y24" s="18">
        <v>9</v>
      </c>
      <c r="Z24" s="20">
        <v>19</v>
      </c>
      <c r="AA24" s="6">
        <v>0</v>
      </c>
      <c r="AB24" s="6">
        <v>0</v>
      </c>
      <c r="AC24" s="6">
        <f t="shared" si="11"/>
        <v>8</v>
      </c>
      <c r="AD24" s="18">
        <v>3</v>
      </c>
      <c r="AE24" s="20">
        <v>5</v>
      </c>
      <c r="AF24" s="15" t="s">
        <v>540</v>
      </c>
    </row>
    <row r="25" spans="1:32" ht="18" customHeight="1">
      <c r="A25" s="13" t="s">
        <v>140</v>
      </c>
      <c r="B25" s="6">
        <v>23</v>
      </c>
      <c r="C25" s="6">
        <f t="shared" si="1"/>
        <v>696</v>
      </c>
      <c r="D25" s="7">
        <f t="shared" si="2"/>
        <v>358</v>
      </c>
      <c r="E25" s="20">
        <f t="shared" si="3"/>
        <v>338</v>
      </c>
      <c r="F25" s="6">
        <f t="shared" si="4"/>
        <v>126</v>
      </c>
      <c r="G25" s="18">
        <v>68</v>
      </c>
      <c r="H25" s="20">
        <v>58</v>
      </c>
      <c r="I25" s="6">
        <f t="shared" si="5"/>
        <v>123</v>
      </c>
      <c r="J25" s="18">
        <v>58</v>
      </c>
      <c r="K25" s="20">
        <v>65</v>
      </c>
      <c r="L25" s="6">
        <f t="shared" si="6"/>
        <v>122</v>
      </c>
      <c r="M25" s="18">
        <v>64</v>
      </c>
      <c r="N25" s="20">
        <v>58</v>
      </c>
      <c r="O25" s="6">
        <f t="shared" si="7"/>
        <v>120</v>
      </c>
      <c r="P25" s="18">
        <v>60</v>
      </c>
      <c r="Q25" s="20">
        <v>60</v>
      </c>
      <c r="R25" s="6">
        <f t="shared" si="8"/>
        <v>101</v>
      </c>
      <c r="S25" s="18">
        <v>51</v>
      </c>
      <c r="T25" s="20">
        <v>50</v>
      </c>
      <c r="U25" s="6">
        <f t="shared" si="9"/>
        <v>104</v>
      </c>
      <c r="V25" s="18">
        <v>57</v>
      </c>
      <c r="W25" s="20">
        <v>47</v>
      </c>
      <c r="X25" s="5">
        <f t="shared" si="10"/>
        <v>33</v>
      </c>
      <c r="Y25" s="18">
        <v>13</v>
      </c>
      <c r="Z25" s="20">
        <v>20</v>
      </c>
      <c r="AA25" s="6">
        <v>0</v>
      </c>
      <c r="AB25" s="6">
        <v>2</v>
      </c>
      <c r="AC25" s="6">
        <f t="shared" si="11"/>
        <v>8</v>
      </c>
      <c r="AD25" s="18">
        <v>3</v>
      </c>
      <c r="AE25" s="20">
        <v>5</v>
      </c>
      <c r="AF25" s="15" t="s">
        <v>551</v>
      </c>
    </row>
    <row r="26" spans="1:32" ht="18" customHeight="1">
      <c r="A26" s="13" t="s">
        <v>141</v>
      </c>
      <c r="B26" s="6">
        <v>8</v>
      </c>
      <c r="C26" s="6">
        <f t="shared" si="1"/>
        <v>199</v>
      </c>
      <c r="D26" s="7">
        <f t="shared" si="2"/>
        <v>99</v>
      </c>
      <c r="E26" s="20">
        <f t="shared" si="3"/>
        <v>100</v>
      </c>
      <c r="F26" s="6">
        <f t="shared" si="4"/>
        <v>23</v>
      </c>
      <c r="G26" s="18">
        <v>14</v>
      </c>
      <c r="H26" s="20">
        <v>9</v>
      </c>
      <c r="I26" s="6">
        <f t="shared" si="5"/>
        <v>34</v>
      </c>
      <c r="J26" s="18">
        <v>16</v>
      </c>
      <c r="K26" s="20">
        <v>18</v>
      </c>
      <c r="L26" s="6">
        <f t="shared" si="6"/>
        <v>29</v>
      </c>
      <c r="M26" s="18">
        <v>17</v>
      </c>
      <c r="N26" s="20">
        <v>12</v>
      </c>
      <c r="O26" s="6">
        <f t="shared" si="7"/>
        <v>31</v>
      </c>
      <c r="P26" s="18">
        <v>14</v>
      </c>
      <c r="Q26" s="20">
        <v>17</v>
      </c>
      <c r="R26" s="6">
        <f t="shared" si="8"/>
        <v>42</v>
      </c>
      <c r="S26" s="18">
        <v>21</v>
      </c>
      <c r="T26" s="20">
        <v>21</v>
      </c>
      <c r="U26" s="6">
        <f t="shared" si="9"/>
        <v>40</v>
      </c>
      <c r="V26" s="18">
        <v>17</v>
      </c>
      <c r="W26" s="20">
        <v>23</v>
      </c>
      <c r="X26" s="5">
        <f t="shared" si="10"/>
        <v>13</v>
      </c>
      <c r="Y26" s="18">
        <v>5</v>
      </c>
      <c r="Z26" s="20">
        <v>8</v>
      </c>
      <c r="AA26" s="6">
        <v>0</v>
      </c>
      <c r="AB26" s="6">
        <v>2</v>
      </c>
      <c r="AC26" s="6">
        <f t="shared" si="11"/>
        <v>8</v>
      </c>
      <c r="AD26" s="18">
        <v>3</v>
      </c>
      <c r="AE26" s="20">
        <v>5</v>
      </c>
      <c r="AF26" s="15" t="s">
        <v>552</v>
      </c>
    </row>
    <row r="27" spans="1:32" ht="18" customHeight="1">
      <c r="A27" s="13" t="s">
        <v>142</v>
      </c>
      <c r="B27" s="6">
        <v>20</v>
      </c>
      <c r="C27" s="6">
        <f t="shared" si="1"/>
        <v>565</v>
      </c>
      <c r="D27" s="7">
        <f t="shared" si="2"/>
        <v>291</v>
      </c>
      <c r="E27" s="20">
        <f t="shared" si="3"/>
        <v>274</v>
      </c>
      <c r="F27" s="6">
        <f t="shared" si="4"/>
        <v>102</v>
      </c>
      <c r="G27" s="18">
        <v>52</v>
      </c>
      <c r="H27" s="20">
        <v>50</v>
      </c>
      <c r="I27" s="6">
        <f t="shared" si="5"/>
        <v>90</v>
      </c>
      <c r="J27" s="18">
        <v>45</v>
      </c>
      <c r="K27" s="20">
        <v>45</v>
      </c>
      <c r="L27" s="6">
        <f t="shared" si="6"/>
        <v>95</v>
      </c>
      <c r="M27" s="18">
        <v>45</v>
      </c>
      <c r="N27" s="20">
        <v>50</v>
      </c>
      <c r="O27" s="6">
        <f t="shared" si="7"/>
        <v>93</v>
      </c>
      <c r="P27" s="18">
        <v>50</v>
      </c>
      <c r="Q27" s="20">
        <v>43</v>
      </c>
      <c r="R27" s="6">
        <f t="shared" si="8"/>
        <v>89</v>
      </c>
      <c r="S27" s="18">
        <v>43</v>
      </c>
      <c r="T27" s="20">
        <v>46</v>
      </c>
      <c r="U27" s="6">
        <f t="shared" si="9"/>
        <v>96</v>
      </c>
      <c r="V27" s="18">
        <v>56</v>
      </c>
      <c r="W27" s="20">
        <v>40</v>
      </c>
      <c r="X27" s="5">
        <f t="shared" si="10"/>
        <v>32</v>
      </c>
      <c r="Y27" s="18">
        <v>18</v>
      </c>
      <c r="Z27" s="20">
        <v>14</v>
      </c>
      <c r="AA27" s="6">
        <v>1</v>
      </c>
      <c r="AB27" s="6">
        <v>0</v>
      </c>
      <c r="AC27" s="6">
        <f t="shared" si="11"/>
        <v>7</v>
      </c>
      <c r="AD27" s="18">
        <v>2</v>
      </c>
      <c r="AE27" s="20">
        <v>5</v>
      </c>
      <c r="AF27" s="15" t="s">
        <v>553</v>
      </c>
    </row>
    <row r="28" spans="1:32" ht="18" customHeight="1">
      <c r="A28" s="13" t="s">
        <v>143</v>
      </c>
      <c r="B28" s="6">
        <v>18</v>
      </c>
      <c r="C28" s="6">
        <f t="shared" si="1"/>
        <v>541</v>
      </c>
      <c r="D28" s="7">
        <f t="shared" si="2"/>
        <v>290</v>
      </c>
      <c r="E28" s="20">
        <f t="shared" si="3"/>
        <v>251</v>
      </c>
      <c r="F28" s="6">
        <f t="shared" si="4"/>
        <v>103</v>
      </c>
      <c r="G28" s="18">
        <v>64</v>
      </c>
      <c r="H28" s="20">
        <v>39</v>
      </c>
      <c r="I28" s="6">
        <f t="shared" si="5"/>
        <v>88</v>
      </c>
      <c r="J28" s="18">
        <v>47</v>
      </c>
      <c r="K28" s="20">
        <v>41</v>
      </c>
      <c r="L28" s="6">
        <f t="shared" si="6"/>
        <v>84</v>
      </c>
      <c r="M28" s="18">
        <v>54</v>
      </c>
      <c r="N28" s="20">
        <v>30</v>
      </c>
      <c r="O28" s="6">
        <f t="shared" si="7"/>
        <v>84</v>
      </c>
      <c r="P28" s="18">
        <v>38</v>
      </c>
      <c r="Q28" s="20">
        <v>46</v>
      </c>
      <c r="R28" s="6">
        <f t="shared" si="8"/>
        <v>80</v>
      </c>
      <c r="S28" s="18">
        <v>46</v>
      </c>
      <c r="T28" s="20">
        <v>34</v>
      </c>
      <c r="U28" s="6">
        <f t="shared" si="9"/>
        <v>102</v>
      </c>
      <c r="V28" s="18">
        <v>41</v>
      </c>
      <c r="W28" s="20">
        <v>61</v>
      </c>
      <c r="X28" s="5">
        <f t="shared" si="10"/>
        <v>27</v>
      </c>
      <c r="Y28" s="18">
        <v>10</v>
      </c>
      <c r="Z28" s="20">
        <v>17</v>
      </c>
      <c r="AA28" s="6">
        <v>0</v>
      </c>
      <c r="AB28" s="6">
        <v>2</v>
      </c>
      <c r="AC28" s="6">
        <f t="shared" si="11"/>
        <v>7</v>
      </c>
      <c r="AD28" s="18">
        <v>3</v>
      </c>
      <c r="AE28" s="20">
        <v>4</v>
      </c>
      <c r="AF28" s="15" t="s">
        <v>554</v>
      </c>
    </row>
    <row r="29" spans="1:32" ht="18" customHeight="1">
      <c r="A29" s="13" t="s">
        <v>625</v>
      </c>
      <c r="B29" s="6">
        <v>10</v>
      </c>
      <c r="C29" s="6">
        <f t="shared" si="1"/>
        <v>141</v>
      </c>
      <c r="D29" s="7">
        <f t="shared" si="2"/>
        <v>68</v>
      </c>
      <c r="E29" s="20">
        <f t="shared" si="3"/>
        <v>73</v>
      </c>
      <c r="F29" s="6">
        <f t="shared" si="4"/>
        <v>24</v>
      </c>
      <c r="G29" s="18">
        <v>15</v>
      </c>
      <c r="H29" s="20">
        <v>9</v>
      </c>
      <c r="I29" s="6">
        <f t="shared" si="5"/>
        <v>24</v>
      </c>
      <c r="J29" s="18">
        <v>12</v>
      </c>
      <c r="K29" s="20">
        <v>12</v>
      </c>
      <c r="L29" s="6">
        <f t="shared" si="6"/>
        <v>16</v>
      </c>
      <c r="M29" s="18">
        <v>6</v>
      </c>
      <c r="N29" s="20">
        <v>10</v>
      </c>
      <c r="O29" s="6">
        <f t="shared" si="7"/>
        <v>24</v>
      </c>
      <c r="P29" s="18">
        <v>13</v>
      </c>
      <c r="Q29" s="20">
        <v>11</v>
      </c>
      <c r="R29" s="6">
        <f t="shared" si="8"/>
        <v>26</v>
      </c>
      <c r="S29" s="18">
        <v>9</v>
      </c>
      <c r="T29" s="20">
        <v>17</v>
      </c>
      <c r="U29" s="6">
        <f t="shared" si="9"/>
        <v>27</v>
      </c>
      <c r="V29" s="18">
        <v>13</v>
      </c>
      <c r="W29" s="20">
        <v>14</v>
      </c>
      <c r="X29" s="5">
        <f t="shared" si="10"/>
        <v>18</v>
      </c>
      <c r="Y29" s="18">
        <v>6</v>
      </c>
      <c r="Z29" s="20">
        <v>12</v>
      </c>
      <c r="AA29" s="6">
        <v>0</v>
      </c>
      <c r="AB29" s="6">
        <v>0</v>
      </c>
      <c r="AC29" s="6">
        <f t="shared" si="11"/>
        <v>7</v>
      </c>
      <c r="AD29" s="18">
        <v>3</v>
      </c>
      <c r="AE29" s="20">
        <v>4</v>
      </c>
      <c r="AF29" s="15" t="s">
        <v>625</v>
      </c>
    </row>
    <row r="30" spans="1:32" ht="18" customHeight="1">
      <c r="A30" s="13" t="s">
        <v>403</v>
      </c>
      <c r="B30" s="6">
        <v>10</v>
      </c>
      <c r="C30" s="6">
        <f t="shared" si="1"/>
        <v>207</v>
      </c>
      <c r="D30" s="7">
        <f t="shared" si="2"/>
        <v>94</v>
      </c>
      <c r="E30" s="20">
        <f t="shared" si="3"/>
        <v>113</v>
      </c>
      <c r="F30" s="6">
        <f t="shared" si="4"/>
        <v>35</v>
      </c>
      <c r="G30" s="18">
        <v>17</v>
      </c>
      <c r="H30" s="20">
        <v>18</v>
      </c>
      <c r="I30" s="6">
        <f t="shared" si="5"/>
        <v>35</v>
      </c>
      <c r="J30" s="18">
        <v>17</v>
      </c>
      <c r="K30" s="20">
        <v>18</v>
      </c>
      <c r="L30" s="6">
        <f t="shared" si="6"/>
        <v>43</v>
      </c>
      <c r="M30" s="18">
        <v>17</v>
      </c>
      <c r="N30" s="20">
        <v>26</v>
      </c>
      <c r="O30" s="6">
        <f t="shared" si="7"/>
        <v>33</v>
      </c>
      <c r="P30" s="18">
        <v>13</v>
      </c>
      <c r="Q30" s="20">
        <v>20</v>
      </c>
      <c r="R30" s="6">
        <f t="shared" si="8"/>
        <v>33</v>
      </c>
      <c r="S30" s="18">
        <v>14</v>
      </c>
      <c r="T30" s="20">
        <v>19</v>
      </c>
      <c r="U30" s="6">
        <f t="shared" si="9"/>
        <v>28</v>
      </c>
      <c r="V30" s="18">
        <v>16</v>
      </c>
      <c r="W30" s="20">
        <v>12</v>
      </c>
      <c r="X30" s="5">
        <f t="shared" si="10"/>
        <v>17</v>
      </c>
      <c r="Y30" s="18">
        <v>6</v>
      </c>
      <c r="Z30" s="20">
        <v>11</v>
      </c>
      <c r="AA30" s="6">
        <v>0</v>
      </c>
      <c r="AB30" s="6">
        <v>0</v>
      </c>
      <c r="AC30" s="6">
        <f t="shared" si="11"/>
        <v>8</v>
      </c>
      <c r="AD30" s="18">
        <v>2</v>
      </c>
      <c r="AE30" s="20">
        <v>6</v>
      </c>
      <c r="AF30" s="15" t="s">
        <v>403</v>
      </c>
    </row>
    <row r="31" spans="1:32" ht="18" customHeight="1">
      <c r="A31" s="13" t="s">
        <v>404</v>
      </c>
      <c r="B31" s="6">
        <v>18</v>
      </c>
      <c r="C31" s="6">
        <f t="shared" si="1"/>
        <v>474</v>
      </c>
      <c r="D31" s="7">
        <f t="shared" si="2"/>
        <v>250</v>
      </c>
      <c r="E31" s="20">
        <f t="shared" si="3"/>
        <v>224</v>
      </c>
      <c r="F31" s="6">
        <f t="shared" si="4"/>
        <v>72</v>
      </c>
      <c r="G31" s="18">
        <v>39</v>
      </c>
      <c r="H31" s="20">
        <v>33</v>
      </c>
      <c r="I31" s="6">
        <f t="shared" si="5"/>
        <v>73</v>
      </c>
      <c r="J31" s="18">
        <v>41</v>
      </c>
      <c r="K31" s="20">
        <v>32</v>
      </c>
      <c r="L31" s="6">
        <f t="shared" si="6"/>
        <v>64</v>
      </c>
      <c r="M31" s="18">
        <v>32</v>
      </c>
      <c r="N31" s="20">
        <v>32</v>
      </c>
      <c r="O31" s="6">
        <f t="shared" si="7"/>
        <v>91</v>
      </c>
      <c r="P31" s="18">
        <v>45</v>
      </c>
      <c r="Q31" s="20">
        <v>46</v>
      </c>
      <c r="R31" s="6">
        <f t="shared" si="8"/>
        <v>78</v>
      </c>
      <c r="S31" s="18">
        <v>44</v>
      </c>
      <c r="T31" s="20">
        <v>34</v>
      </c>
      <c r="U31" s="6">
        <f t="shared" si="9"/>
        <v>96</v>
      </c>
      <c r="V31" s="18">
        <v>49</v>
      </c>
      <c r="W31" s="20">
        <v>47</v>
      </c>
      <c r="X31" s="5">
        <f t="shared" si="10"/>
        <v>30</v>
      </c>
      <c r="Y31" s="18">
        <v>14</v>
      </c>
      <c r="Z31" s="20">
        <v>16</v>
      </c>
      <c r="AA31" s="6">
        <v>0</v>
      </c>
      <c r="AB31" s="6">
        <v>0</v>
      </c>
      <c r="AC31" s="6">
        <f t="shared" si="11"/>
        <v>7</v>
      </c>
      <c r="AD31" s="18">
        <v>3</v>
      </c>
      <c r="AE31" s="20">
        <v>4</v>
      </c>
      <c r="AF31" s="15" t="s">
        <v>404</v>
      </c>
    </row>
    <row r="32" spans="1:32" ht="18" customHeight="1">
      <c r="A32" s="13" t="s">
        <v>400</v>
      </c>
      <c r="B32" s="6">
        <v>17</v>
      </c>
      <c r="C32" s="6">
        <f t="shared" si="1"/>
        <v>363</v>
      </c>
      <c r="D32" s="7">
        <f t="shared" si="2"/>
        <v>168</v>
      </c>
      <c r="E32" s="20">
        <f t="shared" si="3"/>
        <v>195</v>
      </c>
      <c r="F32" s="6">
        <f t="shared" si="4"/>
        <v>52</v>
      </c>
      <c r="G32" s="18">
        <v>21</v>
      </c>
      <c r="H32" s="20">
        <v>31</v>
      </c>
      <c r="I32" s="6">
        <f t="shared" si="5"/>
        <v>69</v>
      </c>
      <c r="J32" s="18">
        <v>33</v>
      </c>
      <c r="K32" s="20">
        <v>36</v>
      </c>
      <c r="L32" s="6">
        <f t="shared" si="6"/>
        <v>59</v>
      </c>
      <c r="M32" s="18">
        <v>27</v>
      </c>
      <c r="N32" s="20">
        <v>32</v>
      </c>
      <c r="O32" s="6">
        <f t="shared" si="7"/>
        <v>77</v>
      </c>
      <c r="P32" s="18">
        <v>33</v>
      </c>
      <c r="Q32" s="20">
        <v>44</v>
      </c>
      <c r="R32" s="6">
        <f t="shared" si="8"/>
        <v>55</v>
      </c>
      <c r="S32" s="18">
        <v>27</v>
      </c>
      <c r="T32" s="20">
        <v>28</v>
      </c>
      <c r="U32" s="6">
        <f t="shared" si="9"/>
        <v>51</v>
      </c>
      <c r="V32" s="18">
        <v>27</v>
      </c>
      <c r="W32" s="20">
        <v>24</v>
      </c>
      <c r="X32" s="5">
        <f t="shared" si="10"/>
        <v>32</v>
      </c>
      <c r="Y32" s="18">
        <v>11</v>
      </c>
      <c r="Z32" s="20">
        <v>21</v>
      </c>
      <c r="AA32" s="6">
        <v>0</v>
      </c>
      <c r="AB32" s="6">
        <v>2</v>
      </c>
      <c r="AC32" s="6">
        <f t="shared" si="11"/>
        <v>7</v>
      </c>
      <c r="AD32" s="18">
        <v>3</v>
      </c>
      <c r="AE32" s="20">
        <v>4</v>
      </c>
      <c r="AF32" s="13" t="s">
        <v>400</v>
      </c>
    </row>
    <row r="33" spans="1:32" ht="18" customHeight="1">
      <c r="A33" s="13" t="s">
        <v>626</v>
      </c>
      <c r="B33" s="6">
        <v>9</v>
      </c>
      <c r="C33" s="6">
        <f t="shared" si="1"/>
        <v>179</v>
      </c>
      <c r="D33" s="7">
        <f t="shared" si="2"/>
        <v>88</v>
      </c>
      <c r="E33" s="20">
        <f t="shared" si="3"/>
        <v>91</v>
      </c>
      <c r="F33" s="6">
        <f t="shared" si="4"/>
        <v>30</v>
      </c>
      <c r="G33" s="18">
        <v>15</v>
      </c>
      <c r="H33" s="20">
        <v>15</v>
      </c>
      <c r="I33" s="6">
        <f t="shared" si="5"/>
        <v>27</v>
      </c>
      <c r="J33" s="18">
        <v>14</v>
      </c>
      <c r="K33" s="20">
        <v>13</v>
      </c>
      <c r="L33" s="6">
        <f t="shared" si="6"/>
        <v>26</v>
      </c>
      <c r="M33" s="18">
        <v>11</v>
      </c>
      <c r="N33" s="20">
        <v>15</v>
      </c>
      <c r="O33" s="6">
        <f t="shared" si="7"/>
        <v>27</v>
      </c>
      <c r="P33" s="18">
        <v>14</v>
      </c>
      <c r="Q33" s="20">
        <v>13</v>
      </c>
      <c r="R33" s="6">
        <f t="shared" si="8"/>
        <v>32</v>
      </c>
      <c r="S33" s="18">
        <v>16</v>
      </c>
      <c r="T33" s="20">
        <v>16</v>
      </c>
      <c r="U33" s="6">
        <f t="shared" si="9"/>
        <v>37</v>
      </c>
      <c r="V33" s="18">
        <v>18</v>
      </c>
      <c r="W33" s="20">
        <v>19</v>
      </c>
      <c r="X33" s="5">
        <f t="shared" si="10"/>
        <v>15</v>
      </c>
      <c r="Y33" s="18">
        <v>7</v>
      </c>
      <c r="Z33" s="20">
        <v>8</v>
      </c>
      <c r="AA33" s="6">
        <v>0</v>
      </c>
      <c r="AB33" s="6">
        <v>1</v>
      </c>
      <c r="AC33" s="6">
        <f t="shared" si="11"/>
        <v>4</v>
      </c>
      <c r="AD33" s="18">
        <v>3</v>
      </c>
      <c r="AE33" s="20">
        <v>1</v>
      </c>
      <c r="AF33" s="15" t="s">
        <v>626</v>
      </c>
    </row>
    <row r="34" spans="1:32" ht="18" customHeight="1">
      <c r="A34" s="13" t="s">
        <v>628</v>
      </c>
      <c r="B34" s="6">
        <v>4</v>
      </c>
      <c r="C34" s="6">
        <f t="shared" si="1"/>
        <v>14</v>
      </c>
      <c r="D34" s="7">
        <f t="shared" si="2"/>
        <v>8</v>
      </c>
      <c r="E34" s="20">
        <f t="shared" si="3"/>
        <v>6</v>
      </c>
      <c r="F34" s="6">
        <f t="shared" si="4"/>
        <v>0</v>
      </c>
      <c r="G34" s="18">
        <v>0</v>
      </c>
      <c r="H34" s="20">
        <v>0</v>
      </c>
      <c r="I34" s="6">
        <f t="shared" si="5"/>
        <v>3</v>
      </c>
      <c r="J34" s="18">
        <v>3</v>
      </c>
      <c r="K34" s="20">
        <v>0</v>
      </c>
      <c r="L34" s="6">
        <f t="shared" si="6"/>
        <v>2</v>
      </c>
      <c r="M34" s="18">
        <v>1</v>
      </c>
      <c r="N34" s="20">
        <v>1</v>
      </c>
      <c r="O34" s="6">
        <f t="shared" si="7"/>
        <v>4</v>
      </c>
      <c r="P34" s="18">
        <v>1</v>
      </c>
      <c r="Q34" s="20">
        <v>3</v>
      </c>
      <c r="R34" s="6">
        <f t="shared" si="8"/>
        <v>2</v>
      </c>
      <c r="S34" s="18">
        <v>1</v>
      </c>
      <c r="T34" s="20">
        <v>1</v>
      </c>
      <c r="U34" s="6">
        <f t="shared" si="9"/>
        <v>3</v>
      </c>
      <c r="V34" s="18">
        <v>2</v>
      </c>
      <c r="W34" s="20">
        <v>1</v>
      </c>
      <c r="X34" s="5">
        <f t="shared" si="10"/>
        <v>6</v>
      </c>
      <c r="Y34" s="18">
        <v>5</v>
      </c>
      <c r="Z34" s="20">
        <v>1</v>
      </c>
      <c r="AA34" s="6">
        <v>0</v>
      </c>
      <c r="AB34" s="6">
        <v>0</v>
      </c>
      <c r="AC34" s="6">
        <f t="shared" si="11"/>
        <v>2</v>
      </c>
      <c r="AD34" s="18">
        <v>1</v>
      </c>
      <c r="AE34" s="20">
        <v>1</v>
      </c>
      <c r="AF34" s="15" t="s">
        <v>628</v>
      </c>
    </row>
    <row r="35" spans="1:32" ht="18" customHeight="1">
      <c r="A35" s="13" t="s">
        <v>629</v>
      </c>
      <c r="B35" s="6">
        <v>8</v>
      </c>
      <c r="C35" s="6">
        <f t="shared" si="1"/>
        <v>68</v>
      </c>
      <c r="D35" s="7">
        <f t="shared" si="2"/>
        <v>36</v>
      </c>
      <c r="E35" s="20">
        <f t="shared" si="3"/>
        <v>32</v>
      </c>
      <c r="F35" s="6">
        <f t="shared" si="4"/>
        <v>12</v>
      </c>
      <c r="G35" s="18">
        <v>7</v>
      </c>
      <c r="H35" s="20">
        <v>5</v>
      </c>
      <c r="I35" s="6">
        <f t="shared" si="5"/>
        <v>10</v>
      </c>
      <c r="J35" s="18">
        <v>7</v>
      </c>
      <c r="K35" s="20">
        <v>3</v>
      </c>
      <c r="L35" s="6">
        <f t="shared" si="6"/>
        <v>14</v>
      </c>
      <c r="M35" s="18">
        <v>9</v>
      </c>
      <c r="N35" s="20">
        <v>5</v>
      </c>
      <c r="O35" s="6">
        <f t="shared" si="7"/>
        <v>7</v>
      </c>
      <c r="P35" s="18">
        <v>3</v>
      </c>
      <c r="Q35" s="20">
        <v>4</v>
      </c>
      <c r="R35" s="6">
        <f t="shared" si="8"/>
        <v>12</v>
      </c>
      <c r="S35" s="18">
        <v>4</v>
      </c>
      <c r="T35" s="20">
        <v>8</v>
      </c>
      <c r="U35" s="6">
        <f t="shared" si="9"/>
        <v>13</v>
      </c>
      <c r="V35" s="18">
        <v>6</v>
      </c>
      <c r="W35" s="20">
        <v>7</v>
      </c>
      <c r="X35" s="5">
        <f t="shared" si="10"/>
        <v>12</v>
      </c>
      <c r="Y35" s="18">
        <v>6</v>
      </c>
      <c r="Z35" s="20">
        <v>6</v>
      </c>
      <c r="AA35" s="6">
        <v>0</v>
      </c>
      <c r="AB35" s="6">
        <v>0</v>
      </c>
      <c r="AC35" s="6">
        <f t="shared" si="11"/>
        <v>2</v>
      </c>
      <c r="AD35" s="18">
        <v>2</v>
      </c>
      <c r="AE35" s="20">
        <v>0</v>
      </c>
      <c r="AF35" s="15" t="s">
        <v>629</v>
      </c>
    </row>
    <row r="36" spans="1:32" ht="18" customHeight="1">
      <c r="A36" s="13" t="s">
        <v>630</v>
      </c>
      <c r="B36" s="6">
        <v>2</v>
      </c>
      <c r="C36" s="6">
        <f t="shared" si="1"/>
        <v>13</v>
      </c>
      <c r="D36" s="7">
        <f t="shared" si="2"/>
        <v>5</v>
      </c>
      <c r="E36" s="20">
        <f t="shared" si="3"/>
        <v>8</v>
      </c>
      <c r="F36" s="6">
        <f t="shared" si="4"/>
        <v>0</v>
      </c>
      <c r="G36" s="18">
        <v>0</v>
      </c>
      <c r="H36" s="20">
        <v>0</v>
      </c>
      <c r="I36" s="6">
        <f t="shared" si="5"/>
        <v>2</v>
      </c>
      <c r="J36" s="18">
        <v>2</v>
      </c>
      <c r="K36" s="20">
        <v>0</v>
      </c>
      <c r="L36" s="6">
        <f t="shared" si="6"/>
        <v>0</v>
      </c>
      <c r="M36" s="18">
        <v>0</v>
      </c>
      <c r="N36" s="20">
        <v>0</v>
      </c>
      <c r="O36" s="6">
        <f t="shared" si="7"/>
        <v>5</v>
      </c>
      <c r="P36" s="18">
        <v>2</v>
      </c>
      <c r="Q36" s="20">
        <v>3</v>
      </c>
      <c r="R36" s="6">
        <f t="shared" si="8"/>
        <v>3</v>
      </c>
      <c r="S36" s="18">
        <v>1</v>
      </c>
      <c r="T36" s="20">
        <v>2</v>
      </c>
      <c r="U36" s="6">
        <f t="shared" si="9"/>
        <v>3</v>
      </c>
      <c r="V36" s="18">
        <v>0</v>
      </c>
      <c r="W36" s="20">
        <v>3</v>
      </c>
      <c r="X36" s="5">
        <f t="shared" si="10"/>
        <v>4</v>
      </c>
      <c r="Y36" s="18">
        <v>3</v>
      </c>
      <c r="Z36" s="20">
        <v>1</v>
      </c>
      <c r="AA36" s="6">
        <v>0</v>
      </c>
      <c r="AB36" s="6">
        <v>1</v>
      </c>
      <c r="AC36" s="6">
        <f t="shared" si="11"/>
        <v>1</v>
      </c>
      <c r="AD36" s="18">
        <v>0</v>
      </c>
      <c r="AE36" s="20">
        <v>1</v>
      </c>
      <c r="AF36" s="15" t="s">
        <v>630</v>
      </c>
    </row>
    <row r="37" spans="1:32" ht="18" customHeight="1">
      <c r="A37" s="13" t="s">
        <v>631</v>
      </c>
      <c r="B37" s="6">
        <v>8</v>
      </c>
      <c r="C37" s="6">
        <f t="shared" si="1"/>
        <v>80</v>
      </c>
      <c r="D37" s="7">
        <f t="shared" si="2"/>
        <v>41</v>
      </c>
      <c r="E37" s="20">
        <f t="shared" si="3"/>
        <v>39</v>
      </c>
      <c r="F37" s="6">
        <f t="shared" si="4"/>
        <v>16</v>
      </c>
      <c r="G37" s="18">
        <v>8</v>
      </c>
      <c r="H37" s="20">
        <v>8</v>
      </c>
      <c r="I37" s="6">
        <f t="shared" si="5"/>
        <v>9</v>
      </c>
      <c r="J37" s="18">
        <v>4</v>
      </c>
      <c r="K37" s="20">
        <v>5</v>
      </c>
      <c r="L37" s="6">
        <f t="shared" si="6"/>
        <v>13</v>
      </c>
      <c r="M37" s="18">
        <v>7</v>
      </c>
      <c r="N37" s="20">
        <v>6</v>
      </c>
      <c r="O37" s="6">
        <f t="shared" si="7"/>
        <v>12</v>
      </c>
      <c r="P37" s="18">
        <v>6</v>
      </c>
      <c r="Q37" s="20">
        <v>6</v>
      </c>
      <c r="R37" s="6">
        <f t="shared" si="8"/>
        <v>14</v>
      </c>
      <c r="S37" s="18">
        <v>7</v>
      </c>
      <c r="T37" s="20">
        <v>7</v>
      </c>
      <c r="U37" s="6">
        <f t="shared" si="9"/>
        <v>16</v>
      </c>
      <c r="V37" s="18">
        <v>9</v>
      </c>
      <c r="W37" s="20">
        <v>7</v>
      </c>
      <c r="X37" s="5">
        <f t="shared" si="10"/>
        <v>14</v>
      </c>
      <c r="Y37" s="18">
        <v>8</v>
      </c>
      <c r="Z37" s="20">
        <v>6</v>
      </c>
      <c r="AA37" s="6">
        <v>0</v>
      </c>
      <c r="AB37" s="6">
        <v>0</v>
      </c>
      <c r="AC37" s="6">
        <f t="shared" si="11"/>
        <v>11</v>
      </c>
      <c r="AD37" s="18">
        <v>2</v>
      </c>
      <c r="AE37" s="20">
        <v>9</v>
      </c>
      <c r="AF37" s="15" t="s">
        <v>631</v>
      </c>
    </row>
    <row r="38" spans="1:32" ht="18" customHeight="1">
      <c r="A38" s="22" t="s">
        <v>700</v>
      </c>
      <c r="B38" s="8">
        <v>12</v>
      </c>
      <c r="C38" s="8">
        <f t="shared" si="1"/>
        <v>407</v>
      </c>
      <c r="D38" s="9">
        <f t="shared" si="2"/>
        <v>193</v>
      </c>
      <c r="E38" s="186">
        <f t="shared" si="3"/>
        <v>214</v>
      </c>
      <c r="F38" s="8">
        <f t="shared" si="4"/>
        <v>67</v>
      </c>
      <c r="G38" s="185">
        <v>38</v>
      </c>
      <c r="H38" s="186">
        <v>29</v>
      </c>
      <c r="I38" s="8">
        <f t="shared" si="5"/>
        <v>71</v>
      </c>
      <c r="J38" s="185">
        <v>33</v>
      </c>
      <c r="K38" s="186">
        <v>38</v>
      </c>
      <c r="L38" s="8">
        <f t="shared" si="6"/>
        <v>65</v>
      </c>
      <c r="M38" s="185">
        <v>29</v>
      </c>
      <c r="N38" s="186">
        <v>36</v>
      </c>
      <c r="O38" s="8">
        <f t="shared" si="7"/>
        <v>68</v>
      </c>
      <c r="P38" s="185">
        <v>35</v>
      </c>
      <c r="Q38" s="186">
        <v>33</v>
      </c>
      <c r="R38" s="8">
        <f t="shared" si="8"/>
        <v>72</v>
      </c>
      <c r="S38" s="185">
        <v>29</v>
      </c>
      <c r="T38" s="186">
        <v>43</v>
      </c>
      <c r="U38" s="8">
        <f t="shared" si="9"/>
        <v>64</v>
      </c>
      <c r="V38" s="185">
        <v>29</v>
      </c>
      <c r="W38" s="186">
        <v>35</v>
      </c>
      <c r="X38" s="279">
        <f t="shared" si="10"/>
        <v>18</v>
      </c>
      <c r="Y38" s="185">
        <v>12</v>
      </c>
      <c r="Z38" s="186">
        <v>6</v>
      </c>
      <c r="AA38" s="8">
        <v>0</v>
      </c>
      <c r="AB38" s="8">
        <v>10</v>
      </c>
      <c r="AC38" s="8">
        <f t="shared" si="11"/>
        <v>1</v>
      </c>
      <c r="AD38" s="185">
        <v>1</v>
      </c>
      <c r="AE38" s="186">
        <v>0</v>
      </c>
      <c r="AF38" s="24" t="s">
        <v>501</v>
      </c>
    </row>
    <row r="39" ht="18" customHeight="1">
      <c r="A39" s="1" t="s">
        <v>699</v>
      </c>
    </row>
    <row r="40" ht="18.75" customHeight="1">
      <c r="A40" s="1" t="s">
        <v>144</v>
      </c>
    </row>
  </sheetData>
  <sheetProtection/>
  <mergeCells count="15">
    <mergeCell ref="A2:A4"/>
    <mergeCell ref="B2:B4"/>
    <mergeCell ref="C2:E3"/>
    <mergeCell ref="F2:H3"/>
    <mergeCell ref="U2:W3"/>
    <mergeCell ref="I2:K3"/>
    <mergeCell ref="L2:N3"/>
    <mergeCell ref="O2:Q3"/>
    <mergeCell ref="R2:T3"/>
    <mergeCell ref="AF2:AF4"/>
    <mergeCell ref="AC2:AE3"/>
    <mergeCell ref="X2:AB2"/>
    <mergeCell ref="X3:Z3"/>
    <mergeCell ref="AA3:AA4"/>
    <mergeCell ref="AB3:AB4"/>
  </mergeCells>
  <printOptions/>
  <pageMargins left="0.7874015748031497" right="0.7874015748031497" top="0.984251968503937" bottom="0.7874015748031497" header="0.1968503937007874" footer="0.1968503937007874"/>
  <pageSetup cellComments="asDisplayed" horizontalDpi="600" verticalDpi="600" orientation="portrait" paperSize="9" r:id="rId1"/>
  <headerFooter alignWithMargins="0">
    <oddFooter>&amp;C－&amp;P－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W40"/>
  <sheetViews>
    <sheetView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8.75" customHeight="1"/>
  <cols>
    <col min="1" max="7" width="10.125" style="1" customWidth="1"/>
    <col min="8" max="14" width="2.375" style="1" customWidth="1"/>
    <col min="15" max="16" width="9.00390625" style="1" hidden="1" customWidth="1"/>
    <col min="17" max="17" width="2.375" style="1" customWidth="1"/>
    <col min="18" max="33" width="2.50390625" style="1" customWidth="1"/>
    <col min="34" max="16384" width="9.00390625" style="1" customWidth="1"/>
  </cols>
  <sheetData>
    <row r="1" spans="1:7" ht="18" customHeight="1">
      <c r="A1" s="43" t="s">
        <v>585</v>
      </c>
      <c r="B1" s="43"/>
      <c r="G1" s="2" t="s">
        <v>409</v>
      </c>
    </row>
    <row r="2" spans="1:15" ht="15" customHeight="1">
      <c r="A2" s="671" t="s">
        <v>108</v>
      </c>
      <c r="B2" s="672" t="s">
        <v>749</v>
      </c>
      <c r="C2" s="673"/>
      <c r="D2" s="673"/>
      <c r="E2" s="673"/>
      <c r="F2" s="673"/>
      <c r="G2" s="674"/>
      <c r="H2" s="17"/>
      <c r="I2" s="17"/>
      <c r="J2" s="17"/>
      <c r="K2" s="17"/>
      <c r="L2" s="17"/>
      <c r="M2" s="17"/>
      <c r="N2" s="17"/>
      <c r="O2" s="17"/>
    </row>
    <row r="3" spans="1:23" ht="15" customHeight="1">
      <c r="A3" s="671"/>
      <c r="B3" s="21" t="s">
        <v>27</v>
      </c>
      <c r="C3" s="21" t="s">
        <v>25</v>
      </c>
      <c r="D3" s="21" t="s">
        <v>761</v>
      </c>
      <c r="E3" s="21" t="s">
        <v>816</v>
      </c>
      <c r="F3" s="224" t="s">
        <v>832</v>
      </c>
      <c r="G3" s="675" t="s">
        <v>833</v>
      </c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</row>
    <row r="4" spans="1:23" ht="15" customHeight="1">
      <c r="A4" s="33" t="s">
        <v>24</v>
      </c>
      <c r="B4" s="188">
        <v>-459</v>
      </c>
      <c r="C4" s="188">
        <f>C5-B5</f>
        <v>-144</v>
      </c>
      <c r="D4" s="188">
        <f>D5-C5</f>
        <v>-177</v>
      </c>
      <c r="E4" s="188">
        <f>E5-D5</f>
        <v>-155</v>
      </c>
      <c r="F4" s="271">
        <f>F5-E5</f>
        <v>-133</v>
      </c>
      <c r="G4" s="558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1" ht="15" customHeight="1">
      <c r="A5" s="236" t="s">
        <v>109</v>
      </c>
      <c r="B5" s="272">
        <f>SUM(B6:B38)</f>
        <v>9623</v>
      </c>
      <c r="C5" s="272">
        <f>SUM(C6:C38)</f>
        <v>9479</v>
      </c>
      <c r="D5" s="273">
        <f>SUM(D6:D38)</f>
        <v>9302</v>
      </c>
      <c r="E5" s="273">
        <f>SUM(E6:E38)</f>
        <v>9147</v>
      </c>
      <c r="F5" s="274">
        <f>SUM(F6:F38)</f>
        <v>9014</v>
      </c>
      <c r="G5" s="275">
        <f>F5-B5</f>
        <v>-609</v>
      </c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</row>
    <row r="6" spans="1:21" ht="15" customHeight="1">
      <c r="A6" s="225" t="s">
        <v>542</v>
      </c>
      <c r="B6" s="153">
        <v>172</v>
      </c>
      <c r="C6" s="153">
        <v>0</v>
      </c>
      <c r="D6" s="153" t="s">
        <v>762</v>
      </c>
      <c r="E6" s="153">
        <v>0</v>
      </c>
      <c r="F6" s="226">
        <v>0</v>
      </c>
      <c r="G6" s="276">
        <f>F6-B6</f>
        <v>-172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7" ht="15" customHeight="1">
      <c r="A7" s="13" t="s">
        <v>543</v>
      </c>
      <c r="B7" s="154">
        <v>137</v>
      </c>
      <c r="C7" s="154">
        <v>0</v>
      </c>
      <c r="D7" s="154" t="s">
        <v>762</v>
      </c>
      <c r="E7" s="154">
        <v>0</v>
      </c>
      <c r="F7" s="227">
        <v>0</v>
      </c>
      <c r="G7" s="277">
        <f aca="true" t="shared" si="0" ref="G7:G37">F7-B7</f>
        <v>-137</v>
      </c>
    </row>
    <row r="8" spans="1:7" ht="15" customHeight="1">
      <c r="A8" s="13" t="s">
        <v>544</v>
      </c>
      <c r="B8" s="154">
        <v>213</v>
      </c>
      <c r="C8" s="154">
        <v>211</v>
      </c>
      <c r="D8" s="154">
        <v>204</v>
      </c>
      <c r="E8" s="154">
        <v>199</v>
      </c>
      <c r="F8" s="227">
        <f>'小学校2'!C10</f>
        <v>192</v>
      </c>
      <c r="G8" s="277">
        <f t="shared" si="0"/>
        <v>-21</v>
      </c>
    </row>
    <row r="9" spans="1:7" ht="15" customHeight="1">
      <c r="A9" s="13" t="s">
        <v>545</v>
      </c>
      <c r="B9" s="154">
        <v>343</v>
      </c>
      <c r="C9" s="154">
        <v>331</v>
      </c>
      <c r="D9" s="154">
        <v>332</v>
      </c>
      <c r="E9" s="154">
        <v>343</v>
      </c>
      <c r="F9" s="227">
        <f>'小学校2'!C11</f>
        <v>345</v>
      </c>
      <c r="G9" s="277">
        <f t="shared" si="0"/>
        <v>2</v>
      </c>
    </row>
    <row r="10" spans="1:21" ht="15" customHeight="1">
      <c r="A10" s="13" t="s">
        <v>531</v>
      </c>
      <c r="B10" s="154">
        <v>308</v>
      </c>
      <c r="C10" s="154">
        <v>313</v>
      </c>
      <c r="D10" s="154">
        <v>331</v>
      </c>
      <c r="E10" s="154">
        <v>334</v>
      </c>
      <c r="F10" s="227">
        <f>'小学校2'!C12</f>
        <v>335</v>
      </c>
      <c r="G10" s="277">
        <f t="shared" si="0"/>
        <v>27</v>
      </c>
      <c r="T10" s="30"/>
      <c r="U10" s="30"/>
    </row>
    <row r="11" spans="1:23" ht="15" customHeight="1">
      <c r="A11" s="13" t="s">
        <v>534</v>
      </c>
      <c r="B11" s="154">
        <v>441</v>
      </c>
      <c r="C11" s="154">
        <v>433</v>
      </c>
      <c r="D11" s="154">
        <v>439</v>
      </c>
      <c r="E11" s="154">
        <v>431</v>
      </c>
      <c r="F11" s="227">
        <f>'小学校2'!C13</f>
        <v>411</v>
      </c>
      <c r="G11" s="277">
        <f t="shared" si="0"/>
        <v>-30</v>
      </c>
      <c r="V11" s="30"/>
      <c r="W11" s="30"/>
    </row>
    <row r="12" spans="1:23" ht="15" customHeight="1">
      <c r="A12" s="13" t="s">
        <v>535</v>
      </c>
      <c r="B12" s="154">
        <v>366</v>
      </c>
      <c r="C12" s="154">
        <v>361</v>
      </c>
      <c r="D12" s="154">
        <v>335</v>
      </c>
      <c r="E12" s="154">
        <v>329</v>
      </c>
      <c r="F12" s="227">
        <f>'小学校2'!C14</f>
        <v>329</v>
      </c>
      <c r="G12" s="277">
        <f t="shared" si="0"/>
        <v>-37</v>
      </c>
      <c r="V12" s="30"/>
      <c r="W12" s="30"/>
    </row>
    <row r="13" spans="1:21" ht="15" customHeight="1">
      <c r="A13" s="13" t="s">
        <v>110</v>
      </c>
      <c r="B13" s="154">
        <v>132</v>
      </c>
      <c r="C13" s="154">
        <v>0</v>
      </c>
      <c r="D13" s="154" t="s">
        <v>762</v>
      </c>
      <c r="E13" s="154">
        <v>0</v>
      </c>
      <c r="F13" s="227">
        <v>0</v>
      </c>
      <c r="G13" s="277">
        <f t="shared" si="0"/>
        <v>-132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19" ht="15" customHeight="1">
      <c r="A14" s="13" t="s">
        <v>546</v>
      </c>
      <c r="B14" s="154">
        <v>245</v>
      </c>
      <c r="C14" s="154">
        <v>253</v>
      </c>
      <c r="D14" s="154">
        <v>243</v>
      </c>
      <c r="E14" s="154">
        <v>222</v>
      </c>
      <c r="F14" s="227">
        <f>'小学校2'!C15</f>
        <v>196</v>
      </c>
      <c r="G14" s="277">
        <f t="shared" si="0"/>
        <v>-49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</row>
    <row r="15" spans="1:19" ht="15" customHeight="1">
      <c r="A15" s="13" t="s">
        <v>547</v>
      </c>
      <c r="B15" s="154">
        <v>323</v>
      </c>
      <c r="C15" s="154">
        <v>329</v>
      </c>
      <c r="D15" s="154">
        <v>317</v>
      </c>
      <c r="E15" s="154">
        <v>339</v>
      </c>
      <c r="F15" s="227">
        <f>'小学校2'!C16</f>
        <v>346</v>
      </c>
      <c r="G15" s="277">
        <f t="shared" si="0"/>
        <v>23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</row>
    <row r="16" spans="1:19" ht="15" customHeight="1">
      <c r="A16" s="13" t="s">
        <v>538</v>
      </c>
      <c r="B16" s="154">
        <v>446</v>
      </c>
      <c r="C16" s="154">
        <v>422</v>
      </c>
      <c r="D16" s="154">
        <v>403</v>
      </c>
      <c r="E16" s="154">
        <v>398</v>
      </c>
      <c r="F16" s="227">
        <f>'小学校2'!C17</f>
        <v>386</v>
      </c>
      <c r="G16" s="277">
        <f t="shared" si="0"/>
        <v>-60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</row>
    <row r="17" spans="1:21" ht="15" customHeight="1">
      <c r="A17" s="13" t="s">
        <v>548</v>
      </c>
      <c r="B17" s="154">
        <v>372</v>
      </c>
      <c r="C17" s="154">
        <v>382</v>
      </c>
      <c r="D17" s="154">
        <v>398</v>
      </c>
      <c r="E17" s="154">
        <v>422</v>
      </c>
      <c r="F17" s="227">
        <f>'小学校2'!C18</f>
        <v>432</v>
      </c>
      <c r="G17" s="277">
        <f t="shared" si="0"/>
        <v>60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</row>
    <row r="18" spans="1:7" ht="15" customHeight="1">
      <c r="A18" s="13" t="s">
        <v>549</v>
      </c>
      <c r="B18" s="154">
        <v>193</v>
      </c>
      <c r="C18" s="154">
        <v>197</v>
      </c>
      <c r="D18" s="154">
        <v>188</v>
      </c>
      <c r="E18" s="154">
        <v>187</v>
      </c>
      <c r="F18" s="227">
        <f>'小学校2'!C19</f>
        <v>168</v>
      </c>
      <c r="G18" s="277">
        <f t="shared" si="0"/>
        <v>-25</v>
      </c>
    </row>
    <row r="19" spans="1:7" ht="15" customHeight="1">
      <c r="A19" s="13" t="s">
        <v>537</v>
      </c>
      <c r="B19" s="154">
        <v>14</v>
      </c>
      <c r="C19" s="154">
        <v>13</v>
      </c>
      <c r="D19" s="154">
        <v>13</v>
      </c>
      <c r="E19" s="154">
        <v>12</v>
      </c>
      <c r="F19" s="227">
        <f>'小学校2'!C20</f>
        <v>12</v>
      </c>
      <c r="G19" s="277">
        <f t="shared" si="0"/>
        <v>-2</v>
      </c>
    </row>
    <row r="20" spans="1:7" ht="15" customHeight="1">
      <c r="A20" s="13" t="s">
        <v>550</v>
      </c>
      <c r="B20" s="154">
        <v>689</v>
      </c>
      <c r="C20" s="154">
        <v>689</v>
      </c>
      <c r="D20" s="154">
        <v>685</v>
      </c>
      <c r="E20" s="154">
        <v>707</v>
      </c>
      <c r="F20" s="227">
        <f>'小学校2'!C21</f>
        <v>720</v>
      </c>
      <c r="G20" s="277">
        <f t="shared" si="0"/>
        <v>31</v>
      </c>
    </row>
    <row r="21" spans="1:7" ht="15" customHeight="1">
      <c r="A21" s="13" t="s">
        <v>541</v>
      </c>
      <c r="B21" s="154">
        <v>577</v>
      </c>
      <c r="C21" s="154">
        <v>561</v>
      </c>
      <c r="D21" s="154">
        <v>571</v>
      </c>
      <c r="E21" s="154">
        <v>581</v>
      </c>
      <c r="F21" s="227">
        <f>'小学校2'!C22</f>
        <v>570</v>
      </c>
      <c r="G21" s="277">
        <f t="shared" si="0"/>
        <v>-7</v>
      </c>
    </row>
    <row r="22" spans="1:7" ht="15" customHeight="1">
      <c r="A22" s="13" t="s">
        <v>539</v>
      </c>
      <c r="B22" s="154">
        <v>217</v>
      </c>
      <c r="C22" s="154">
        <v>207</v>
      </c>
      <c r="D22" s="154">
        <v>193</v>
      </c>
      <c r="E22" s="154">
        <v>178</v>
      </c>
      <c r="F22" s="227">
        <f>'小学校2'!C23</f>
        <v>151</v>
      </c>
      <c r="G22" s="277">
        <f t="shared" si="0"/>
        <v>-66</v>
      </c>
    </row>
    <row r="23" spans="1:7" ht="15" customHeight="1">
      <c r="A23" s="13" t="s">
        <v>540</v>
      </c>
      <c r="B23" s="154">
        <v>589</v>
      </c>
      <c r="C23" s="154">
        <v>584</v>
      </c>
      <c r="D23" s="154">
        <v>564</v>
      </c>
      <c r="E23" s="154">
        <v>516</v>
      </c>
      <c r="F23" s="227">
        <f>'小学校2'!C24</f>
        <v>474</v>
      </c>
      <c r="G23" s="277">
        <f t="shared" si="0"/>
        <v>-115</v>
      </c>
    </row>
    <row r="24" spans="1:7" ht="15" customHeight="1">
      <c r="A24" s="13" t="s">
        <v>551</v>
      </c>
      <c r="B24" s="154">
        <v>614</v>
      </c>
      <c r="C24" s="154">
        <v>645</v>
      </c>
      <c r="D24" s="154">
        <v>668</v>
      </c>
      <c r="E24" s="154">
        <v>666</v>
      </c>
      <c r="F24" s="227">
        <f>'小学校2'!C25</f>
        <v>696</v>
      </c>
      <c r="G24" s="277">
        <f t="shared" si="0"/>
        <v>82</v>
      </c>
    </row>
    <row r="25" spans="1:7" ht="15" customHeight="1">
      <c r="A25" s="13" t="s">
        <v>552</v>
      </c>
      <c r="B25" s="154">
        <v>227</v>
      </c>
      <c r="C25" s="154">
        <v>227</v>
      </c>
      <c r="D25" s="154">
        <v>216</v>
      </c>
      <c r="E25" s="154">
        <v>207</v>
      </c>
      <c r="F25" s="227">
        <f>'小学校2'!C26</f>
        <v>199</v>
      </c>
      <c r="G25" s="277">
        <f t="shared" si="0"/>
        <v>-28</v>
      </c>
    </row>
    <row r="26" spans="1:7" ht="15" customHeight="1">
      <c r="A26" s="13" t="s">
        <v>553</v>
      </c>
      <c r="B26" s="154">
        <v>579</v>
      </c>
      <c r="C26" s="154">
        <v>563</v>
      </c>
      <c r="D26" s="154">
        <v>573</v>
      </c>
      <c r="E26" s="154">
        <v>551</v>
      </c>
      <c r="F26" s="227">
        <f>'小学校2'!C27</f>
        <v>565</v>
      </c>
      <c r="G26" s="277">
        <f t="shared" si="0"/>
        <v>-14</v>
      </c>
    </row>
    <row r="27" spans="1:7" ht="15" customHeight="1">
      <c r="A27" s="13" t="s">
        <v>554</v>
      </c>
      <c r="B27" s="154">
        <v>594</v>
      </c>
      <c r="C27" s="154">
        <v>595</v>
      </c>
      <c r="D27" s="154">
        <v>555</v>
      </c>
      <c r="E27" s="154">
        <v>538</v>
      </c>
      <c r="F27" s="227">
        <f>'小学校2'!C28</f>
        <v>541</v>
      </c>
      <c r="G27" s="277">
        <f t="shared" si="0"/>
        <v>-53</v>
      </c>
    </row>
    <row r="28" spans="1:7" ht="15" customHeight="1">
      <c r="A28" s="13" t="s">
        <v>625</v>
      </c>
      <c r="B28" s="154">
        <v>175</v>
      </c>
      <c r="C28" s="154">
        <v>157</v>
      </c>
      <c r="D28" s="154">
        <v>166</v>
      </c>
      <c r="E28" s="154">
        <v>157</v>
      </c>
      <c r="F28" s="227">
        <f>'小学校2'!C29</f>
        <v>141</v>
      </c>
      <c r="G28" s="277">
        <f>F28-B28</f>
        <v>-34</v>
      </c>
    </row>
    <row r="29" spans="1:7" ht="15" customHeight="1">
      <c r="A29" s="13" t="s">
        <v>403</v>
      </c>
      <c r="B29" s="154">
        <v>200</v>
      </c>
      <c r="C29" s="154">
        <v>209</v>
      </c>
      <c r="D29" s="154">
        <v>201</v>
      </c>
      <c r="E29" s="154">
        <v>212</v>
      </c>
      <c r="F29" s="227">
        <f>'小学校2'!C30</f>
        <v>207</v>
      </c>
      <c r="G29" s="277">
        <f t="shared" si="0"/>
        <v>7</v>
      </c>
    </row>
    <row r="30" spans="1:7" ht="15" customHeight="1">
      <c r="A30" s="13" t="s">
        <v>404</v>
      </c>
      <c r="B30" s="154">
        <v>592</v>
      </c>
      <c r="C30" s="154">
        <v>561</v>
      </c>
      <c r="D30" s="154">
        <v>540</v>
      </c>
      <c r="E30" s="154">
        <v>502</v>
      </c>
      <c r="F30" s="227">
        <f>'小学校2'!C31</f>
        <v>474</v>
      </c>
      <c r="G30" s="277">
        <f t="shared" si="0"/>
        <v>-118</v>
      </c>
    </row>
    <row r="31" spans="1:7" ht="15" customHeight="1">
      <c r="A31" s="13" t="s">
        <v>400</v>
      </c>
      <c r="B31" s="154">
        <v>0</v>
      </c>
      <c r="C31" s="154">
        <v>396</v>
      </c>
      <c r="D31" s="154">
        <v>380</v>
      </c>
      <c r="E31" s="154">
        <v>363</v>
      </c>
      <c r="F31" s="227">
        <f>'小学校2'!C32</f>
        <v>363</v>
      </c>
      <c r="G31" s="277">
        <f t="shared" si="0"/>
        <v>363</v>
      </c>
    </row>
    <row r="32" spans="1:7" ht="15" customHeight="1">
      <c r="A32" s="13" t="s">
        <v>626</v>
      </c>
      <c r="B32" s="154">
        <v>206</v>
      </c>
      <c r="C32" s="154">
        <v>201</v>
      </c>
      <c r="D32" s="154">
        <v>189</v>
      </c>
      <c r="E32" s="154">
        <v>176</v>
      </c>
      <c r="F32" s="227">
        <f>'小学校2'!C33</f>
        <v>179</v>
      </c>
      <c r="G32" s="277">
        <f t="shared" si="0"/>
        <v>-27</v>
      </c>
    </row>
    <row r="33" spans="1:7" ht="15" customHeight="1">
      <c r="A33" s="13" t="s">
        <v>627</v>
      </c>
      <c r="B33" s="154">
        <v>3</v>
      </c>
      <c r="C33" s="154">
        <v>0</v>
      </c>
      <c r="D33" s="154" t="s">
        <v>762</v>
      </c>
      <c r="E33" s="154">
        <v>0</v>
      </c>
      <c r="F33" s="227">
        <v>0</v>
      </c>
      <c r="G33" s="277">
        <f t="shared" si="0"/>
        <v>-3</v>
      </c>
    </row>
    <row r="34" spans="1:7" ht="15" customHeight="1">
      <c r="A34" s="13" t="s">
        <v>628</v>
      </c>
      <c r="B34" s="154">
        <v>15</v>
      </c>
      <c r="C34" s="154">
        <v>17</v>
      </c>
      <c r="D34" s="154">
        <v>18</v>
      </c>
      <c r="E34" s="154">
        <v>14</v>
      </c>
      <c r="F34" s="227">
        <f>'小学校2'!C34</f>
        <v>14</v>
      </c>
      <c r="G34" s="277">
        <f t="shared" si="0"/>
        <v>-1</v>
      </c>
    </row>
    <row r="35" spans="1:7" ht="15" customHeight="1">
      <c r="A35" s="13" t="s">
        <v>629</v>
      </c>
      <c r="B35" s="154">
        <v>81</v>
      </c>
      <c r="C35" s="154">
        <v>76</v>
      </c>
      <c r="D35" s="154">
        <v>63</v>
      </c>
      <c r="E35" s="154">
        <v>66</v>
      </c>
      <c r="F35" s="227">
        <f>'小学校2'!C35</f>
        <v>68</v>
      </c>
      <c r="G35" s="277">
        <f t="shared" si="0"/>
        <v>-13</v>
      </c>
    </row>
    <row r="36" spans="1:7" ht="15" customHeight="1">
      <c r="A36" s="13" t="s">
        <v>630</v>
      </c>
      <c r="B36" s="154">
        <v>18</v>
      </c>
      <c r="C36" s="154">
        <v>19</v>
      </c>
      <c r="D36" s="154">
        <v>18</v>
      </c>
      <c r="E36" s="154">
        <v>16</v>
      </c>
      <c r="F36" s="227">
        <f>'小学校2'!C36</f>
        <v>13</v>
      </c>
      <c r="G36" s="277">
        <f t="shared" si="0"/>
        <v>-5</v>
      </c>
    </row>
    <row r="37" spans="1:7" ht="15" customHeight="1">
      <c r="A37" s="13" t="s">
        <v>631</v>
      </c>
      <c r="B37" s="154">
        <v>112</v>
      </c>
      <c r="C37" s="154">
        <v>101</v>
      </c>
      <c r="D37" s="154">
        <v>82</v>
      </c>
      <c r="E37" s="154">
        <v>78</v>
      </c>
      <c r="F37" s="227">
        <f>'小学校2'!C37</f>
        <v>80</v>
      </c>
      <c r="G37" s="277">
        <f t="shared" si="0"/>
        <v>-32</v>
      </c>
    </row>
    <row r="38" spans="1:7" ht="15" customHeight="1">
      <c r="A38" s="22" t="s">
        <v>501</v>
      </c>
      <c r="B38" s="155">
        <v>430</v>
      </c>
      <c r="C38" s="155">
        <v>426</v>
      </c>
      <c r="D38" s="155">
        <v>417</v>
      </c>
      <c r="E38" s="155">
        <v>403</v>
      </c>
      <c r="F38" s="48">
        <f>'小学校2'!C38</f>
        <v>407</v>
      </c>
      <c r="G38" s="278">
        <f>F38-B38</f>
        <v>-23</v>
      </c>
    </row>
    <row r="39" spans="1:4" ht="15" customHeight="1">
      <c r="A39" s="1" t="s">
        <v>834</v>
      </c>
      <c r="B39" s="96"/>
      <c r="C39" s="96"/>
      <c r="D39" s="96"/>
    </row>
    <row r="40" ht="15" customHeight="1">
      <c r="A40" s="1" t="s">
        <v>835</v>
      </c>
    </row>
    <row r="41" ht="15" customHeight="1"/>
  </sheetData>
  <sheetProtection/>
  <mergeCells count="3">
    <mergeCell ref="A2:A3"/>
    <mergeCell ref="B2:G2"/>
    <mergeCell ref="G3:G4"/>
  </mergeCells>
  <printOptions/>
  <pageMargins left="0.7874015748031497" right="0.7874015748031497" top="0.984251968503937" bottom="0.7874015748031497" header="0.1968503937007874" footer="0.1968503937007874"/>
  <pageSetup cellComments="asDisplayed" horizontalDpi="600" verticalDpi="600" orientation="portrait" paperSize="9" r:id="rId1"/>
  <headerFooter alignWithMargins="0">
    <oddFooter>&amp;C－&amp;P－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K34"/>
  <sheetViews>
    <sheetView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8.75" customHeight="1"/>
  <cols>
    <col min="1" max="1" width="9.625" style="1" customWidth="1"/>
    <col min="2" max="11" width="7.625" style="1" customWidth="1"/>
    <col min="12" max="25" width="2.50390625" style="1" customWidth="1"/>
    <col min="26" max="16384" width="9.00390625" style="1" customWidth="1"/>
  </cols>
  <sheetData>
    <row r="1" spans="1:6" ht="18" customHeight="1">
      <c r="A1" s="43" t="s">
        <v>145</v>
      </c>
      <c r="B1" s="43"/>
      <c r="C1" s="43"/>
      <c r="D1" s="43"/>
      <c r="F1" s="2" t="s">
        <v>409</v>
      </c>
    </row>
    <row r="2" spans="1:6" ht="18" customHeight="1">
      <c r="A2" s="630" t="s">
        <v>590</v>
      </c>
      <c r="B2" s="550" t="s">
        <v>5</v>
      </c>
      <c r="C2" s="551"/>
      <c r="D2" s="551"/>
      <c r="E2" s="551"/>
      <c r="F2" s="552"/>
    </row>
    <row r="3" spans="1:6" ht="18" customHeight="1">
      <c r="A3" s="631"/>
      <c r="B3" s="556" t="s">
        <v>496</v>
      </c>
      <c r="C3" s="680" t="s">
        <v>503</v>
      </c>
      <c r="D3" s="676" t="s">
        <v>146</v>
      </c>
      <c r="E3" s="676" t="s">
        <v>740</v>
      </c>
      <c r="F3" s="585" t="s">
        <v>494</v>
      </c>
    </row>
    <row r="4" spans="1:6" ht="18" customHeight="1">
      <c r="A4" s="632"/>
      <c r="B4" s="558"/>
      <c r="C4" s="681"/>
      <c r="D4" s="677"/>
      <c r="E4" s="677"/>
      <c r="F4" s="586"/>
    </row>
    <row r="5" spans="1:6" ht="18" customHeight="1">
      <c r="A5" s="228" t="s">
        <v>27</v>
      </c>
      <c r="B5" s="154">
        <f>SUM(C5:F5)</f>
        <v>104</v>
      </c>
      <c r="C5" s="154">
        <v>77</v>
      </c>
      <c r="D5" s="156">
        <v>0</v>
      </c>
      <c r="E5" s="156">
        <v>26</v>
      </c>
      <c r="F5" s="38">
        <v>1</v>
      </c>
    </row>
    <row r="6" spans="1:6" ht="18" customHeight="1">
      <c r="A6" s="26">
        <v>20</v>
      </c>
      <c r="B6" s="154">
        <f>SUM(C6:F6)</f>
        <v>99</v>
      </c>
      <c r="C6" s="154">
        <v>65</v>
      </c>
      <c r="D6" s="156">
        <v>0</v>
      </c>
      <c r="E6" s="156">
        <v>32</v>
      </c>
      <c r="F6" s="38">
        <v>2</v>
      </c>
    </row>
    <row r="7" spans="1:6" ht="18" customHeight="1">
      <c r="A7" s="26">
        <v>21</v>
      </c>
      <c r="B7" s="154">
        <f>SUM(C7:F7)</f>
        <v>71</v>
      </c>
      <c r="C7" s="154">
        <v>47</v>
      </c>
      <c r="D7" s="156">
        <v>0</v>
      </c>
      <c r="E7" s="156">
        <v>24</v>
      </c>
      <c r="F7" s="38">
        <v>0</v>
      </c>
    </row>
    <row r="8" spans="1:6" ht="18" customHeight="1">
      <c r="A8" s="26">
        <v>22</v>
      </c>
      <c r="B8" s="154">
        <f>SUM(C8:F8)</f>
        <v>58</v>
      </c>
      <c r="C8" s="154">
        <v>26</v>
      </c>
      <c r="D8" s="156">
        <v>0</v>
      </c>
      <c r="E8" s="156">
        <v>27</v>
      </c>
      <c r="F8" s="38">
        <v>5</v>
      </c>
    </row>
    <row r="9" spans="1:6" ht="18" customHeight="1">
      <c r="A9" s="51">
        <v>23</v>
      </c>
      <c r="B9" s="280">
        <f>SUM(C9:F9)</f>
        <v>60</v>
      </c>
      <c r="C9" s="189">
        <v>32</v>
      </c>
      <c r="D9" s="190">
        <v>0</v>
      </c>
      <c r="E9" s="190">
        <v>22</v>
      </c>
      <c r="F9" s="191">
        <v>6</v>
      </c>
    </row>
    <row r="10" spans="1:7" ht="18" customHeight="1">
      <c r="A10" s="43" t="s">
        <v>730</v>
      </c>
      <c r="B10" s="43"/>
      <c r="C10" s="43"/>
      <c r="D10" s="43"/>
      <c r="E10" s="43"/>
      <c r="F10" s="43"/>
      <c r="G10" s="43"/>
    </row>
    <row r="11" ht="18" customHeight="1"/>
    <row r="12" spans="9:11" ht="18" customHeight="1">
      <c r="I12" s="17"/>
      <c r="K12" s="17"/>
    </row>
    <row r="13" spans="1:11" ht="18" customHeight="1">
      <c r="A13" s="43" t="s">
        <v>147</v>
      </c>
      <c r="B13" s="43"/>
      <c r="C13" s="43"/>
      <c r="D13" s="43"/>
      <c r="E13" s="43"/>
      <c r="F13" s="43"/>
      <c r="G13" s="2" t="s">
        <v>409</v>
      </c>
      <c r="I13" s="17"/>
      <c r="J13" s="17"/>
      <c r="K13" s="17"/>
    </row>
    <row r="14" spans="1:11" ht="18" customHeight="1">
      <c r="A14" s="630" t="s">
        <v>590</v>
      </c>
      <c r="B14" s="611" t="s">
        <v>148</v>
      </c>
      <c r="C14" s="612"/>
      <c r="D14" s="612"/>
      <c r="E14" s="612"/>
      <c r="F14" s="612"/>
      <c r="G14" s="613"/>
      <c r="I14" s="17"/>
      <c r="J14" s="17"/>
      <c r="K14" s="17"/>
    </row>
    <row r="15" spans="1:11" ht="18" customHeight="1">
      <c r="A15" s="631"/>
      <c r="B15" s="591" t="s">
        <v>496</v>
      </c>
      <c r="C15" s="678" t="s">
        <v>595</v>
      </c>
      <c r="D15" s="633" t="s">
        <v>149</v>
      </c>
      <c r="E15" s="633" t="s">
        <v>150</v>
      </c>
      <c r="F15" s="633" t="s">
        <v>596</v>
      </c>
      <c r="G15" s="641" t="s">
        <v>494</v>
      </c>
      <c r="I15" s="17"/>
      <c r="J15" s="17"/>
      <c r="K15" s="17"/>
    </row>
    <row r="16" spans="1:7" ht="18" customHeight="1">
      <c r="A16" s="632"/>
      <c r="B16" s="593"/>
      <c r="C16" s="679"/>
      <c r="D16" s="634"/>
      <c r="E16" s="634"/>
      <c r="F16" s="634"/>
      <c r="G16" s="642"/>
    </row>
    <row r="17" spans="1:7" ht="18" customHeight="1">
      <c r="A17" s="228" t="s">
        <v>27</v>
      </c>
      <c r="B17" s="74">
        <f>SUM(C17:G17)</f>
        <v>0</v>
      </c>
      <c r="C17" s="136">
        <v>0</v>
      </c>
      <c r="D17" s="137">
        <v>0</v>
      </c>
      <c r="E17" s="137">
        <v>0</v>
      </c>
      <c r="F17" s="137">
        <v>0</v>
      </c>
      <c r="G17" s="87">
        <v>0</v>
      </c>
    </row>
    <row r="18" spans="1:7" ht="18" customHeight="1">
      <c r="A18" s="26">
        <v>20</v>
      </c>
      <c r="B18" s="74">
        <f>SUM(C18:G18)</f>
        <v>0</v>
      </c>
      <c r="C18" s="74">
        <v>0</v>
      </c>
      <c r="D18" s="81">
        <v>0</v>
      </c>
      <c r="E18" s="81">
        <v>0</v>
      </c>
      <c r="F18" s="81">
        <v>0</v>
      </c>
      <c r="G18" s="64">
        <v>0</v>
      </c>
    </row>
    <row r="19" spans="1:7" ht="18" customHeight="1">
      <c r="A19" s="26">
        <v>21</v>
      </c>
      <c r="B19" s="65">
        <f>SUM(C19:G19)</f>
        <v>1</v>
      </c>
      <c r="C19" s="74">
        <v>0</v>
      </c>
      <c r="D19" s="81">
        <v>0</v>
      </c>
      <c r="E19" s="81">
        <v>0</v>
      </c>
      <c r="F19" s="81">
        <v>0</v>
      </c>
      <c r="G19" s="64">
        <v>1</v>
      </c>
    </row>
    <row r="20" spans="1:7" ht="18" customHeight="1">
      <c r="A20" s="26">
        <v>22</v>
      </c>
      <c r="B20" s="65">
        <f>SUM(C20:G20)</f>
        <v>0</v>
      </c>
      <c r="C20" s="74">
        <v>0</v>
      </c>
      <c r="D20" s="81">
        <v>0</v>
      </c>
      <c r="E20" s="81">
        <v>0</v>
      </c>
      <c r="F20" s="81">
        <v>0</v>
      </c>
      <c r="G20" s="64">
        <v>0</v>
      </c>
    </row>
    <row r="21" spans="1:7" ht="18" customHeight="1">
      <c r="A21" s="51">
        <v>23</v>
      </c>
      <c r="B21" s="218">
        <f>SUM(C21:G21)</f>
        <v>0</v>
      </c>
      <c r="C21" s="173">
        <v>0</v>
      </c>
      <c r="D21" s="174">
        <v>0</v>
      </c>
      <c r="E21" s="174">
        <v>0</v>
      </c>
      <c r="F21" s="174">
        <v>0</v>
      </c>
      <c r="G21" s="175">
        <v>0</v>
      </c>
    </row>
    <row r="22" spans="1:7" ht="18" customHeight="1">
      <c r="A22" s="43" t="s">
        <v>731</v>
      </c>
      <c r="B22" s="72"/>
      <c r="C22" s="72"/>
      <c r="D22" s="72"/>
      <c r="E22" s="10"/>
      <c r="F22" s="10"/>
      <c r="G22" s="10"/>
    </row>
    <row r="23" spans="2:7" ht="18" customHeight="1">
      <c r="B23" s="10"/>
      <c r="C23" s="10"/>
      <c r="D23" s="10"/>
      <c r="E23" s="10"/>
      <c r="F23" s="10"/>
      <c r="G23" s="10"/>
    </row>
    <row r="24" ht="18" customHeight="1"/>
    <row r="25" spans="1:11" ht="18" customHeight="1">
      <c r="A25" s="43" t="s">
        <v>151</v>
      </c>
      <c r="B25" s="43"/>
      <c r="C25" s="43"/>
      <c r="D25" s="43"/>
      <c r="K25" s="2" t="s">
        <v>409</v>
      </c>
    </row>
    <row r="26" spans="1:11" ht="18" customHeight="1">
      <c r="A26" s="630" t="s">
        <v>590</v>
      </c>
      <c r="B26" s="550" t="s">
        <v>152</v>
      </c>
      <c r="C26" s="551"/>
      <c r="D26" s="551"/>
      <c r="E26" s="551"/>
      <c r="F26" s="551"/>
      <c r="G26" s="551"/>
      <c r="H26" s="551"/>
      <c r="I26" s="551"/>
      <c r="J26" s="551"/>
      <c r="K26" s="552"/>
    </row>
    <row r="27" spans="1:11" ht="18" customHeight="1">
      <c r="A27" s="631"/>
      <c r="B27" s="556" t="s">
        <v>496</v>
      </c>
      <c r="C27" s="680" t="s">
        <v>6</v>
      </c>
      <c r="D27" s="682" t="s">
        <v>701</v>
      </c>
      <c r="E27" s="682" t="s">
        <v>7</v>
      </c>
      <c r="F27" s="682" t="s">
        <v>153</v>
      </c>
      <c r="G27" s="676" t="s">
        <v>154</v>
      </c>
      <c r="H27" s="676" t="s">
        <v>155</v>
      </c>
      <c r="I27" s="676" t="s">
        <v>8</v>
      </c>
      <c r="J27" s="676" t="s">
        <v>9</v>
      </c>
      <c r="K27" s="585" t="s">
        <v>494</v>
      </c>
    </row>
    <row r="28" spans="1:11" ht="18" customHeight="1">
      <c r="A28" s="632"/>
      <c r="B28" s="558"/>
      <c r="C28" s="681"/>
      <c r="D28" s="683"/>
      <c r="E28" s="683"/>
      <c r="F28" s="683"/>
      <c r="G28" s="677"/>
      <c r="H28" s="677"/>
      <c r="I28" s="677"/>
      <c r="J28" s="677"/>
      <c r="K28" s="586"/>
    </row>
    <row r="29" spans="1:11" ht="18" customHeight="1">
      <c r="A29" s="228" t="s">
        <v>27</v>
      </c>
      <c r="B29" s="40">
        <f>SUM(C29:K29)</f>
        <v>0</v>
      </c>
      <c r="C29" s="40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5">
        <v>0</v>
      </c>
      <c r="K29" s="5">
        <v>0</v>
      </c>
    </row>
    <row r="30" spans="1:11" ht="18" customHeight="1">
      <c r="A30" s="26">
        <v>20</v>
      </c>
      <c r="B30" s="6">
        <f>SUM(C30:K30)</f>
        <v>1</v>
      </c>
      <c r="C30" s="7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19">
        <v>1</v>
      </c>
      <c r="K30" s="5">
        <v>0</v>
      </c>
    </row>
    <row r="31" spans="1:11" ht="18" customHeight="1">
      <c r="A31" s="26">
        <v>21</v>
      </c>
      <c r="B31" s="6">
        <f>SUM(C31:K31)</f>
        <v>0</v>
      </c>
      <c r="C31" s="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19">
        <v>0</v>
      </c>
      <c r="K31" s="5">
        <v>0</v>
      </c>
    </row>
    <row r="32" spans="1:11" ht="18" customHeight="1">
      <c r="A32" s="26">
        <v>22</v>
      </c>
      <c r="B32" s="6">
        <f>SUM(C32:K32)</f>
        <v>2</v>
      </c>
      <c r="C32" s="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19">
        <v>0</v>
      </c>
      <c r="K32" s="5">
        <v>2</v>
      </c>
    </row>
    <row r="33" spans="1:11" ht="18" customHeight="1">
      <c r="A33" s="51">
        <v>23</v>
      </c>
      <c r="B33" s="222">
        <f>SUM(C33:K33)</f>
        <v>1</v>
      </c>
      <c r="C33" s="173">
        <v>0</v>
      </c>
      <c r="D33" s="174">
        <v>0</v>
      </c>
      <c r="E33" s="174">
        <v>0</v>
      </c>
      <c r="F33" s="174">
        <v>0</v>
      </c>
      <c r="G33" s="174">
        <v>0</v>
      </c>
      <c r="H33" s="174">
        <v>0</v>
      </c>
      <c r="I33" s="174">
        <v>0</v>
      </c>
      <c r="J33" s="215">
        <v>0</v>
      </c>
      <c r="K33" s="219">
        <v>1</v>
      </c>
    </row>
    <row r="34" spans="1:7" ht="18" customHeight="1">
      <c r="A34" s="1" t="s">
        <v>731</v>
      </c>
      <c r="B34" s="10"/>
      <c r="C34" s="10"/>
      <c r="D34" s="10"/>
      <c r="E34" s="10"/>
      <c r="F34" s="10"/>
      <c r="G34" s="10"/>
    </row>
  </sheetData>
  <sheetProtection/>
  <mergeCells count="27">
    <mergeCell ref="C3:C4"/>
    <mergeCell ref="D3:D4"/>
    <mergeCell ref="E3:E4"/>
    <mergeCell ref="F27:F28"/>
    <mergeCell ref="C27:C28"/>
    <mergeCell ref="D27:D28"/>
    <mergeCell ref="E27:E28"/>
    <mergeCell ref="G27:G28"/>
    <mergeCell ref="B26:K26"/>
    <mergeCell ref="B2:F2"/>
    <mergeCell ref="F15:F16"/>
    <mergeCell ref="E15:E16"/>
    <mergeCell ref="D15:D16"/>
    <mergeCell ref="C15:C16"/>
    <mergeCell ref="B15:B16"/>
    <mergeCell ref="B3:B4"/>
    <mergeCell ref="I27:I28"/>
    <mergeCell ref="J27:J28"/>
    <mergeCell ref="K27:K28"/>
    <mergeCell ref="G15:G16"/>
    <mergeCell ref="A2:A4"/>
    <mergeCell ref="A26:A28"/>
    <mergeCell ref="A14:A16"/>
    <mergeCell ref="H27:H28"/>
    <mergeCell ref="F3:F4"/>
    <mergeCell ref="B14:G14"/>
    <mergeCell ref="B27:B28"/>
  </mergeCells>
  <printOptions/>
  <pageMargins left="0.7874015748031497" right="0.7874015748031497" top="0.984251968503937" bottom="0.7874015748031497" header="0.1968503937007874" footer="0.1968503937007874"/>
  <pageSetup cellComments="asDisplayed" horizontalDpi="600" verticalDpi="600" orientation="portrait" paperSize="9" r:id="rId1"/>
  <headerFooter alignWithMargins="0">
    <oddFooter>&amp;C－&amp;P－</oddFooter>
  </headerFooter>
  <rowBreaks count="1" manualBreakCount="1">
    <brk id="3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AA52"/>
  <sheetViews>
    <sheetView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4.25" customHeight="1"/>
  <cols>
    <col min="1" max="1" width="9.625" style="1" customWidth="1"/>
    <col min="2" max="26" width="5.125" style="1" customWidth="1"/>
    <col min="27" max="27" width="2.375" style="1" customWidth="1"/>
    <col min="28" max="16384" width="9.00390625" style="1" customWidth="1"/>
  </cols>
  <sheetData>
    <row r="1" spans="1:27" ht="18" customHeight="1">
      <c r="A1" s="534" t="s">
        <v>702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152"/>
      <c r="S1" s="152"/>
      <c r="T1" s="152"/>
      <c r="U1" s="152"/>
      <c r="V1" s="152"/>
      <c r="W1" s="152"/>
      <c r="X1" s="152"/>
      <c r="Y1" s="152"/>
      <c r="Z1" s="152"/>
      <c r="AA1" s="152"/>
    </row>
    <row r="2" ht="18" customHeight="1"/>
    <row r="3" spans="1:9" ht="18" customHeight="1">
      <c r="A3" s="43" t="s">
        <v>156</v>
      </c>
      <c r="B3" s="43"/>
      <c r="C3" s="43"/>
      <c r="D3" s="43"/>
      <c r="E3" s="43"/>
      <c r="F3" s="43"/>
      <c r="G3" s="43"/>
      <c r="I3" s="2" t="s">
        <v>465</v>
      </c>
    </row>
    <row r="4" spans="1:21" ht="15" customHeight="1">
      <c r="A4" s="556" t="s">
        <v>590</v>
      </c>
      <c r="B4" s="684" t="s">
        <v>592</v>
      </c>
      <c r="C4" s="686" t="s">
        <v>466</v>
      </c>
      <c r="D4" s="687"/>
      <c r="E4" s="688"/>
      <c r="F4" s="671" t="s">
        <v>78</v>
      </c>
      <c r="G4" s="658"/>
      <c r="H4" s="658"/>
      <c r="I4" s="659"/>
      <c r="J4" s="16"/>
      <c r="K4" s="16"/>
      <c r="L4" s="16"/>
      <c r="M4" s="16"/>
      <c r="N4" s="16"/>
      <c r="O4" s="16"/>
      <c r="P4" s="16"/>
      <c r="Q4" s="16"/>
      <c r="R4" s="16"/>
      <c r="S4" s="17"/>
      <c r="T4" s="17"/>
      <c r="U4" s="17"/>
    </row>
    <row r="5" spans="1:21" ht="21" customHeight="1">
      <c r="A5" s="558"/>
      <c r="B5" s="685"/>
      <c r="C5" s="21" t="s">
        <v>79</v>
      </c>
      <c r="D5" s="143" t="s">
        <v>80</v>
      </c>
      <c r="E5" s="143" t="s">
        <v>480</v>
      </c>
      <c r="F5" s="144" t="s">
        <v>157</v>
      </c>
      <c r="G5" s="145" t="s">
        <v>82</v>
      </c>
      <c r="H5" s="145" t="s">
        <v>83</v>
      </c>
      <c r="I5" s="146" t="s">
        <v>84</v>
      </c>
      <c r="J5" s="16"/>
      <c r="K5" s="16"/>
      <c r="L5" s="16"/>
      <c r="M5" s="16"/>
      <c r="N5" s="16"/>
      <c r="O5" s="16"/>
      <c r="P5" s="16"/>
      <c r="Q5" s="16"/>
      <c r="R5" s="16"/>
      <c r="S5" s="25"/>
      <c r="T5" s="16"/>
      <c r="U5" s="16"/>
    </row>
    <row r="6" spans="1:21" ht="15" customHeight="1">
      <c r="A6" s="34" t="s">
        <v>27</v>
      </c>
      <c r="B6" s="40">
        <f>SUM(F6:I6)</f>
        <v>18</v>
      </c>
      <c r="C6" s="40">
        <v>1</v>
      </c>
      <c r="D6" s="134">
        <v>16</v>
      </c>
      <c r="E6" s="134">
        <v>1</v>
      </c>
      <c r="F6" s="40">
        <v>10</v>
      </c>
      <c r="G6" s="134">
        <v>8</v>
      </c>
      <c r="H6" s="134">
        <v>0</v>
      </c>
      <c r="I6" s="32">
        <v>0</v>
      </c>
      <c r="J6" s="16"/>
      <c r="K6" s="16"/>
      <c r="L6" s="16"/>
      <c r="M6" s="16"/>
      <c r="N6" s="16"/>
      <c r="O6" s="16"/>
      <c r="P6" s="16"/>
      <c r="Q6" s="16"/>
      <c r="R6" s="16"/>
      <c r="S6" s="10"/>
      <c r="T6" s="10"/>
      <c r="U6" s="10"/>
    </row>
    <row r="7" spans="1:21" ht="15" customHeight="1">
      <c r="A7" s="104">
        <v>20</v>
      </c>
      <c r="B7" s="6">
        <f>SUM(F7:I7)</f>
        <v>18</v>
      </c>
      <c r="C7" s="7">
        <v>1</v>
      </c>
      <c r="D7" s="37">
        <v>16</v>
      </c>
      <c r="E7" s="37">
        <v>1</v>
      </c>
      <c r="F7" s="7">
        <v>12</v>
      </c>
      <c r="G7" s="37">
        <v>4</v>
      </c>
      <c r="H7" s="37">
        <v>2</v>
      </c>
      <c r="I7" s="20">
        <v>0</v>
      </c>
      <c r="J7" s="16"/>
      <c r="K7" s="16"/>
      <c r="L7" s="16"/>
      <c r="M7" s="16"/>
      <c r="N7" s="16"/>
      <c r="O7" s="16"/>
      <c r="P7" s="16"/>
      <c r="Q7" s="16"/>
      <c r="R7" s="16"/>
      <c r="S7" s="10"/>
      <c r="T7" s="10"/>
      <c r="U7" s="10"/>
    </row>
    <row r="8" spans="1:9" ht="15" customHeight="1">
      <c r="A8" s="104">
        <v>21</v>
      </c>
      <c r="B8" s="6">
        <f>SUM(F8:I8)</f>
        <v>17</v>
      </c>
      <c r="C8" s="7">
        <v>1</v>
      </c>
      <c r="D8" s="37">
        <v>15</v>
      </c>
      <c r="E8" s="37">
        <v>1</v>
      </c>
      <c r="F8" s="7">
        <v>11</v>
      </c>
      <c r="G8" s="37">
        <v>4</v>
      </c>
      <c r="H8" s="37">
        <v>2</v>
      </c>
      <c r="I8" s="20">
        <v>0</v>
      </c>
    </row>
    <row r="9" spans="1:9" ht="15" customHeight="1">
      <c r="A9" s="104">
        <v>22</v>
      </c>
      <c r="B9" s="6">
        <f>SUM(F9:I9)</f>
        <v>17</v>
      </c>
      <c r="C9" s="7">
        <v>1</v>
      </c>
      <c r="D9" s="37">
        <v>15</v>
      </c>
      <c r="E9" s="37">
        <v>1</v>
      </c>
      <c r="F9" s="7">
        <v>12</v>
      </c>
      <c r="G9" s="37">
        <v>3</v>
      </c>
      <c r="H9" s="37">
        <v>2</v>
      </c>
      <c r="I9" s="20">
        <v>0</v>
      </c>
    </row>
    <row r="10" spans="1:9" ht="15" customHeight="1">
      <c r="A10" s="105">
        <v>23</v>
      </c>
      <c r="B10" s="222">
        <f>SUM(F10:I10)</f>
        <v>17</v>
      </c>
      <c r="C10" s="48">
        <v>1</v>
      </c>
      <c r="D10" s="50">
        <v>15</v>
      </c>
      <c r="E10" s="50">
        <v>1</v>
      </c>
      <c r="F10" s="48">
        <v>11</v>
      </c>
      <c r="G10" s="50">
        <v>4</v>
      </c>
      <c r="H10" s="50">
        <v>2</v>
      </c>
      <c r="I10" s="45">
        <v>0</v>
      </c>
    </row>
    <row r="11" spans="1:15" ht="15" customHeight="1">
      <c r="A11" s="125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110"/>
      <c r="O11" s="110"/>
    </row>
    <row r="12" ht="15" customHeight="1"/>
    <row r="13" spans="1:11" ht="15" customHeight="1">
      <c r="A13" s="43" t="s">
        <v>830</v>
      </c>
      <c r="B13" s="43"/>
      <c r="C13" s="43"/>
      <c r="D13" s="43"/>
      <c r="E13" s="43"/>
      <c r="F13" s="43"/>
      <c r="G13" s="43"/>
      <c r="K13" s="2" t="s">
        <v>467</v>
      </c>
    </row>
    <row r="14" spans="1:27" ht="15" customHeight="1">
      <c r="A14" s="556" t="s">
        <v>590</v>
      </c>
      <c r="B14" s="684" t="s">
        <v>464</v>
      </c>
      <c r="C14" s="671" t="s">
        <v>829</v>
      </c>
      <c r="D14" s="658"/>
      <c r="E14" s="659"/>
      <c r="F14" s="671" t="s">
        <v>158</v>
      </c>
      <c r="G14" s="658"/>
      <c r="H14" s="658"/>
      <c r="I14" s="658"/>
      <c r="J14" s="658"/>
      <c r="K14" s="659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</row>
    <row r="15" spans="1:27" ht="21" customHeight="1">
      <c r="A15" s="558"/>
      <c r="B15" s="685"/>
      <c r="C15" s="144" t="s">
        <v>159</v>
      </c>
      <c r="D15" s="145" t="s">
        <v>160</v>
      </c>
      <c r="E15" s="281" t="s">
        <v>88</v>
      </c>
      <c r="F15" s="144" t="s">
        <v>395</v>
      </c>
      <c r="G15" s="145" t="s">
        <v>50</v>
      </c>
      <c r="H15" s="145" t="s">
        <v>51</v>
      </c>
      <c r="I15" s="145" t="s">
        <v>52</v>
      </c>
      <c r="J15" s="145" t="s">
        <v>53</v>
      </c>
      <c r="K15" s="146" t="s">
        <v>89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</row>
    <row r="16" spans="1:27" ht="15" customHeight="1">
      <c r="A16" s="34" t="s">
        <v>27</v>
      </c>
      <c r="B16" s="7">
        <f>SUM(F16:K16)</f>
        <v>190</v>
      </c>
      <c r="C16" s="7">
        <f>B16-SUM(D16:E16)</f>
        <v>159</v>
      </c>
      <c r="D16" s="37">
        <v>2</v>
      </c>
      <c r="E16" s="37">
        <f>B36</f>
        <v>29</v>
      </c>
      <c r="F16" s="7">
        <v>37</v>
      </c>
      <c r="G16" s="37">
        <v>3</v>
      </c>
      <c r="H16" s="37">
        <v>25</v>
      </c>
      <c r="I16" s="37">
        <v>64</v>
      </c>
      <c r="J16" s="37">
        <v>60</v>
      </c>
      <c r="K16" s="20">
        <v>1</v>
      </c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1:27" ht="15" customHeight="1">
      <c r="A17" s="104">
        <v>20</v>
      </c>
      <c r="B17" s="7">
        <f>SUM(F17:K17)</f>
        <v>188</v>
      </c>
      <c r="C17" s="7">
        <f>B17-SUM(D17:E17)</f>
        <v>155</v>
      </c>
      <c r="D17" s="37">
        <v>2</v>
      </c>
      <c r="E17" s="37">
        <f>B37</f>
        <v>31</v>
      </c>
      <c r="F17" s="7">
        <v>42</v>
      </c>
      <c r="G17" s="37">
        <v>6</v>
      </c>
      <c r="H17" s="37">
        <v>12</v>
      </c>
      <c r="I17" s="37">
        <v>77</v>
      </c>
      <c r="J17" s="37">
        <v>51</v>
      </c>
      <c r="K17" s="20">
        <v>0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 ht="15" customHeight="1">
      <c r="A18" s="104">
        <v>21</v>
      </c>
      <c r="B18" s="7">
        <f>SUM(F18:K18)</f>
        <v>183</v>
      </c>
      <c r="C18" s="7">
        <f>B18-SUM(D18:E18)</f>
        <v>151</v>
      </c>
      <c r="D18" s="37">
        <v>1</v>
      </c>
      <c r="E18" s="37">
        <f>B38</f>
        <v>31</v>
      </c>
      <c r="F18" s="7">
        <v>39</v>
      </c>
      <c r="G18" s="37">
        <v>3</v>
      </c>
      <c r="H18" s="37">
        <v>21</v>
      </c>
      <c r="I18" s="37">
        <v>75</v>
      </c>
      <c r="J18" s="37">
        <v>45</v>
      </c>
      <c r="K18" s="20">
        <v>0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</row>
    <row r="19" spans="1:27" ht="15" customHeight="1">
      <c r="A19" s="104">
        <v>22</v>
      </c>
      <c r="B19" s="7">
        <f>SUM(F19:K19)</f>
        <v>177</v>
      </c>
      <c r="C19" s="7">
        <f>B19-SUM(D19:E19)</f>
        <v>144</v>
      </c>
      <c r="D19" s="37">
        <v>1</v>
      </c>
      <c r="E19" s="37">
        <f>B39</f>
        <v>32</v>
      </c>
      <c r="F19" s="7">
        <v>41</v>
      </c>
      <c r="G19" s="37">
        <v>3</v>
      </c>
      <c r="H19" s="37">
        <v>24</v>
      </c>
      <c r="I19" s="37">
        <v>65</v>
      </c>
      <c r="J19" s="37">
        <v>44</v>
      </c>
      <c r="K19" s="20">
        <v>0</v>
      </c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</row>
    <row r="20" spans="1:27" ht="15" customHeight="1">
      <c r="A20" s="105">
        <v>23</v>
      </c>
      <c r="B20" s="222">
        <f>SUM(F20:K20)</f>
        <v>182</v>
      </c>
      <c r="C20" s="44">
        <f>B20-SUM(D20:E20)</f>
        <v>145</v>
      </c>
      <c r="D20" s="50">
        <v>1</v>
      </c>
      <c r="E20" s="45">
        <f>B40</f>
        <v>36</v>
      </c>
      <c r="F20" s="48">
        <v>45</v>
      </c>
      <c r="G20" s="50">
        <v>6</v>
      </c>
      <c r="H20" s="50">
        <v>41</v>
      </c>
      <c r="I20" s="50">
        <v>49</v>
      </c>
      <c r="J20" s="50">
        <v>41</v>
      </c>
      <c r="K20" s="45">
        <v>0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</row>
    <row r="21" spans="1:27" ht="15" customHeight="1">
      <c r="A21" s="125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110"/>
      <c r="W21" s="110"/>
      <c r="X21" s="110"/>
      <c r="Y21" s="16"/>
      <c r="Z21" s="16"/>
      <c r="AA21" s="16"/>
    </row>
    <row r="22" ht="15" customHeight="1"/>
    <row r="23" spans="1:10" ht="15" customHeight="1">
      <c r="A23" s="43" t="s">
        <v>648</v>
      </c>
      <c r="B23" s="43"/>
      <c r="C23" s="43"/>
      <c r="D23" s="43"/>
      <c r="J23" s="2" t="s">
        <v>468</v>
      </c>
    </row>
    <row r="24" spans="1:10" ht="18" customHeight="1">
      <c r="A24" s="556" t="s">
        <v>590</v>
      </c>
      <c r="B24" s="671" t="s">
        <v>469</v>
      </c>
      <c r="C24" s="658"/>
      <c r="D24" s="658"/>
      <c r="E24" s="658"/>
      <c r="F24" s="658"/>
      <c r="G24" s="658"/>
      <c r="H24" s="658"/>
      <c r="I24" s="659"/>
      <c r="J24" s="675" t="s">
        <v>649</v>
      </c>
    </row>
    <row r="25" spans="1:10" ht="18" customHeight="1">
      <c r="A25" s="558"/>
      <c r="B25" s="21" t="s">
        <v>161</v>
      </c>
      <c r="C25" s="21" t="s">
        <v>162</v>
      </c>
      <c r="D25" s="147" t="s">
        <v>163</v>
      </c>
      <c r="E25" s="143" t="s">
        <v>94</v>
      </c>
      <c r="F25" s="143" t="s">
        <v>95</v>
      </c>
      <c r="G25" s="143" t="s">
        <v>96</v>
      </c>
      <c r="H25" s="143" t="s">
        <v>97</v>
      </c>
      <c r="I25" s="143" t="s">
        <v>98</v>
      </c>
      <c r="J25" s="689"/>
    </row>
    <row r="26" spans="1:11" ht="15" customHeight="1">
      <c r="A26" s="34" t="s">
        <v>27</v>
      </c>
      <c r="B26" s="40">
        <f>SUM(C26:I26)</f>
        <v>5</v>
      </c>
      <c r="C26" s="40">
        <v>0</v>
      </c>
      <c r="D26" s="134">
        <v>2</v>
      </c>
      <c r="E26" s="134">
        <v>0</v>
      </c>
      <c r="F26" s="134">
        <v>1</v>
      </c>
      <c r="G26" s="134">
        <v>2</v>
      </c>
      <c r="H26" s="148" t="s">
        <v>762</v>
      </c>
      <c r="I26" s="148" t="s">
        <v>762</v>
      </c>
      <c r="J26" s="91">
        <v>247</v>
      </c>
      <c r="K26" s="1" t="s">
        <v>164</v>
      </c>
    </row>
    <row r="27" spans="1:10" ht="15" customHeight="1">
      <c r="A27" s="104">
        <v>20</v>
      </c>
      <c r="B27" s="6">
        <f>SUM(C27:I27)</f>
        <v>5</v>
      </c>
      <c r="C27" s="74">
        <v>0</v>
      </c>
      <c r="D27" s="81">
        <v>2</v>
      </c>
      <c r="E27" s="81">
        <v>0</v>
      </c>
      <c r="F27" s="81">
        <v>1</v>
      </c>
      <c r="G27" s="81">
        <v>2</v>
      </c>
      <c r="H27" s="142">
        <v>0</v>
      </c>
      <c r="I27" s="142">
        <v>0</v>
      </c>
      <c r="J27" s="91">
        <v>238</v>
      </c>
    </row>
    <row r="28" spans="1:10" ht="15" customHeight="1">
      <c r="A28" s="104">
        <v>21</v>
      </c>
      <c r="B28" s="6">
        <f>SUM(C28:I28)</f>
        <v>4</v>
      </c>
      <c r="C28" s="74">
        <v>0</v>
      </c>
      <c r="D28" s="81">
        <v>2</v>
      </c>
      <c r="E28" s="81">
        <v>0</v>
      </c>
      <c r="F28" s="81">
        <v>1</v>
      </c>
      <c r="G28" s="81">
        <v>1</v>
      </c>
      <c r="H28" s="142">
        <v>0</v>
      </c>
      <c r="I28" s="142">
        <v>0</v>
      </c>
      <c r="J28" s="91">
        <v>243</v>
      </c>
    </row>
    <row r="29" spans="1:10" ht="15" customHeight="1">
      <c r="A29" s="104">
        <v>22</v>
      </c>
      <c r="B29" s="6">
        <f>SUM(C29:I29)</f>
        <v>4</v>
      </c>
      <c r="C29" s="74">
        <v>0</v>
      </c>
      <c r="D29" s="81">
        <v>2</v>
      </c>
      <c r="E29" s="81">
        <v>1</v>
      </c>
      <c r="F29" s="81">
        <v>0</v>
      </c>
      <c r="G29" s="81">
        <v>1</v>
      </c>
      <c r="H29" s="142">
        <v>0</v>
      </c>
      <c r="I29" s="142">
        <v>0</v>
      </c>
      <c r="J29" s="91">
        <v>225</v>
      </c>
    </row>
    <row r="30" spans="1:10" ht="15" customHeight="1">
      <c r="A30" s="105">
        <v>23</v>
      </c>
      <c r="B30" s="222">
        <f>SUM(C30:I30)</f>
        <v>4</v>
      </c>
      <c r="C30" s="173">
        <v>0</v>
      </c>
      <c r="D30" s="174">
        <v>2</v>
      </c>
      <c r="E30" s="174">
        <v>1</v>
      </c>
      <c r="F30" s="174">
        <v>0</v>
      </c>
      <c r="G30" s="174">
        <v>1</v>
      </c>
      <c r="H30" s="181">
        <v>0</v>
      </c>
      <c r="I30" s="181">
        <v>0</v>
      </c>
      <c r="J30" s="182">
        <v>209</v>
      </c>
    </row>
    <row r="31" spans="1:21" ht="15" customHeight="1">
      <c r="A31" s="126"/>
      <c r="B31" s="94"/>
      <c r="C31" s="127"/>
      <c r="D31" s="102"/>
      <c r="E31" s="102"/>
      <c r="F31" s="94"/>
      <c r="G31" s="127"/>
      <c r="H31" s="102"/>
      <c r="J31" s="94"/>
      <c r="K31" s="127"/>
      <c r="L31" s="102"/>
      <c r="M31" s="128"/>
      <c r="N31" s="102"/>
      <c r="O31" s="128"/>
      <c r="P31" s="102"/>
      <c r="Q31" s="128"/>
      <c r="R31" s="128"/>
      <c r="S31" s="94"/>
      <c r="T31" s="127"/>
      <c r="U31" s="127"/>
    </row>
    <row r="32" ht="15" customHeight="1"/>
    <row r="33" spans="1:17" ht="15" customHeight="1">
      <c r="A33" s="43" t="s">
        <v>165</v>
      </c>
      <c r="Q33" s="2" t="s">
        <v>470</v>
      </c>
    </row>
    <row r="34" spans="1:17" ht="18" customHeight="1">
      <c r="A34" s="556" t="s">
        <v>590</v>
      </c>
      <c r="B34" s="671" t="s">
        <v>471</v>
      </c>
      <c r="C34" s="659"/>
      <c r="D34" s="671" t="s">
        <v>30</v>
      </c>
      <c r="E34" s="659"/>
      <c r="F34" s="671" t="s">
        <v>472</v>
      </c>
      <c r="G34" s="659"/>
      <c r="H34" s="671" t="s">
        <v>473</v>
      </c>
      <c r="I34" s="659"/>
      <c r="J34" s="671" t="s">
        <v>31</v>
      </c>
      <c r="K34" s="659"/>
      <c r="L34" s="671" t="s">
        <v>474</v>
      </c>
      <c r="M34" s="659"/>
      <c r="N34" s="671" t="s">
        <v>475</v>
      </c>
      <c r="O34" s="659"/>
      <c r="P34" s="671" t="s">
        <v>476</v>
      </c>
      <c r="Q34" s="659"/>
    </row>
    <row r="35" spans="1:17" ht="18" customHeight="1">
      <c r="A35" s="558"/>
      <c r="B35" s="28" t="s">
        <v>477</v>
      </c>
      <c r="C35" s="143" t="s">
        <v>650</v>
      </c>
      <c r="D35" s="21" t="s">
        <v>477</v>
      </c>
      <c r="E35" s="143" t="s">
        <v>650</v>
      </c>
      <c r="F35" s="21" t="s">
        <v>477</v>
      </c>
      <c r="G35" s="143" t="s">
        <v>650</v>
      </c>
      <c r="H35" s="28" t="s">
        <v>477</v>
      </c>
      <c r="I35" s="143" t="s">
        <v>650</v>
      </c>
      <c r="J35" s="28" t="s">
        <v>477</v>
      </c>
      <c r="K35" s="143" t="s">
        <v>650</v>
      </c>
      <c r="L35" s="28" t="s">
        <v>477</v>
      </c>
      <c r="M35" s="143" t="s">
        <v>650</v>
      </c>
      <c r="N35" s="21" t="s">
        <v>477</v>
      </c>
      <c r="O35" s="143" t="s">
        <v>650</v>
      </c>
      <c r="P35" s="21" t="s">
        <v>477</v>
      </c>
      <c r="Q35" s="27" t="s">
        <v>650</v>
      </c>
    </row>
    <row r="36" spans="1:17" ht="15" customHeight="1">
      <c r="A36" s="34" t="s">
        <v>27</v>
      </c>
      <c r="B36" s="7">
        <f aca="true" t="shared" si="0" ref="B36:C40">SUM(D36,F36,H36,J36,L36,N36,P36)</f>
        <v>29</v>
      </c>
      <c r="C36" s="32">
        <f t="shared" si="0"/>
        <v>77</v>
      </c>
      <c r="D36" s="40">
        <v>14</v>
      </c>
      <c r="E36" s="134">
        <v>37</v>
      </c>
      <c r="F36" s="40">
        <v>3</v>
      </c>
      <c r="G36" s="134">
        <v>11</v>
      </c>
      <c r="H36" s="18">
        <v>1</v>
      </c>
      <c r="I36" s="77">
        <v>1</v>
      </c>
      <c r="J36" s="18">
        <v>0</v>
      </c>
      <c r="K36" s="20">
        <v>0</v>
      </c>
      <c r="L36" s="35">
        <v>0</v>
      </c>
      <c r="M36" s="42">
        <v>0</v>
      </c>
      <c r="N36" s="40">
        <v>0</v>
      </c>
      <c r="O36" s="134">
        <v>0</v>
      </c>
      <c r="P36" s="40">
        <v>11</v>
      </c>
      <c r="Q36" s="32">
        <v>28</v>
      </c>
    </row>
    <row r="37" spans="1:17" ht="15" customHeight="1">
      <c r="A37" s="104">
        <v>20</v>
      </c>
      <c r="B37" s="7">
        <f t="shared" si="0"/>
        <v>31</v>
      </c>
      <c r="C37" s="20">
        <f t="shared" si="0"/>
        <v>91</v>
      </c>
      <c r="D37" s="74">
        <v>14</v>
      </c>
      <c r="E37" s="81">
        <v>44</v>
      </c>
      <c r="F37" s="74">
        <v>3</v>
      </c>
      <c r="G37" s="81">
        <v>10</v>
      </c>
      <c r="H37" s="63">
        <v>0</v>
      </c>
      <c r="I37" s="72">
        <v>0</v>
      </c>
      <c r="J37" s="63">
        <v>0</v>
      </c>
      <c r="K37" s="64">
        <v>0</v>
      </c>
      <c r="L37" s="63">
        <v>0</v>
      </c>
      <c r="M37" s="64">
        <v>0</v>
      </c>
      <c r="N37" s="63">
        <v>1</v>
      </c>
      <c r="O37" s="64">
        <v>1</v>
      </c>
      <c r="P37" s="74">
        <v>13</v>
      </c>
      <c r="Q37" s="64">
        <v>36</v>
      </c>
    </row>
    <row r="38" spans="1:17" ht="15" customHeight="1">
      <c r="A38" s="104">
        <v>21</v>
      </c>
      <c r="B38" s="7">
        <f t="shared" si="0"/>
        <v>31</v>
      </c>
      <c r="C38" s="20">
        <f t="shared" si="0"/>
        <v>97</v>
      </c>
      <c r="D38" s="7">
        <v>15</v>
      </c>
      <c r="E38" s="37">
        <v>50</v>
      </c>
      <c r="F38" s="7">
        <v>2</v>
      </c>
      <c r="G38" s="37">
        <v>6</v>
      </c>
      <c r="H38" s="18">
        <v>0</v>
      </c>
      <c r="I38" s="10">
        <v>0</v>
      </c>
      <c r="J38" s="63">
        <v>0</v>
      </c>
      <c r="K38" s="64">
        <v>0</v>
      </c>
      <c r="L38" s="63">
        <v>0</v>
      </c>
      <c r="M38" s="64">
        <v>0</v>
      </c>
      <c r="N38" s="63">
        <v>1</v>
      </c>
      <c r="O38" s="64">
        <v>1</v>
      </c>
      <c r="P38" s="7">
        <v>13</v>
      </c>
      <c r="Q38" s="20">
        <v>40</v>
      </c>
    </row>
    <row r="39" spans="1:17" ht="15" customHeight="1">
      <c r="A39" s="104">
        <v>22</v>
      </c>
      <c r="B39" s="7">
        <f t="shared" si="0"/>
        <v>32</v>
      </c>
      <c r="C39" s="20">
        <f t="shared" si="0"/>
        <v>100</v>
      </c>
      <c r="D39" s="7">
        <v>16</v>
      </c>
      <c r="E39" s="37">
        <v>53</v>
      </c>
      <c r="F39" s="7">
        <v>2</v>
      </c>
      <c r="G39" s="37">
        <v>9</v>
      </c>
      <c r="H39" s="18">
        <v>2</v>
      </c>
      <c r="I39" s="10">
        <v>3</v>
      </c>
      <c r="J39" s="63">
        <v>0</v>
      </c>
      <c r="K39" s="64">
        <v>0</v>
      </c>
      <c r="L39" s="63">
        <v>0</v>
      </c>
      <c r="M39" s="64">
        <v>0</v>
      </c>
      <c r="N39" s="63">
        <v>1</v>
      </c>
      <c r="O39" s="64">
        <v>1</v>
      </c>
      <c r="P39" s="7">
        <v>11</v>
      </c>
      <c r="Q39" s="20">
        <v>34</v>
      </c>
    </row>
    <row r="40" spans="1:17" ht="15" customHeight="1">
      <c r="A40" s="105">
        <v>23</v>
      </c>
      <c r="B40" s="48">
        <f t="shared" si="0"/>
        <v>36</v>
      </c>
      <c r="C40" s="45">
        <f t="shared" si="0"/>
        <v>115</v>
      </c>
      <c r="D40" s="48">
        <v>17</v>
      </c>
      <c r="E40" s="50">
        <v>63</v>
      </c>
      <c r="F40" s="48">
        <v>2</v>
      </c>
      <c r="G40" s="50">
        <v>7</v>
      </c>
      <c r="H40" s="44">
        <v>4</v>
      </c>
      <c r="I40" s="46">
        <v>5</v>
      </c>
      <c r="J40" s="44">
        <v>0</v>
      </c>
      <c r="K40" s="45">
        <v>0</v>
      </c>
      <c r="L40" s="44">
        <v>0</v>
      </c>
      <c r="M40" s="47">
        <v>0</v>
      </c>
      <c r="N40" s="48">
        <v>0</v>
      </c>
      <c r="O40" s="50">
        <v>0</v>
      </c>
      <c r="P40" s="48">
        <v>13</v>
      </c>
      <c r="Q40" s="45">
        <v>40</v>
      </c>
    </row>
    <row r="41" spans="1:26" ht="15" customHeight="1">
      <c r="A41" s="125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</row>
    <row r="42" ht="15" customHeight="1">
      <c r="I42" s="12"/>
    </row>
    <row r="43" spans="1:23" ht="15" customHeight="1">
      <c r="A43" s="1" t="s">
        <v>166</v>
      </c>
      <c r="Q43" s="2" t="s">
        <v>409</v>
      </c>
      <c r="U43" s="16"/>
      <c r="W43" s="16"/>
    </row>
    <row r="44" spans="1:17" ht="12" customHeight="1">
      <c r="A44" s="630" t="s">
        <v>590</v>
      </c>
      <c r="B44" s="672" t="s">
        <v>101</v>
      </c>
      <c r="C44" s="673"/>
      <c r="D44" s="673"/>
      <c r="E44" s="673"/>
      <c r="F44" s="673"/>
      <c r="G44" s="673"/>
      <c r="H44" s="673"/>
      <c r="I44" s="673"/>
      <c r="J44" s="673"/>
      <c r="K44" s="673"/>
      <c r="L44" s="673"/>
      <c r="M44" s="674"/>
      <c r="N44" s="669" t="s">
        <v>479</v>
      </c>
      <c r="O44" s="656"/>
      <c r="P44" s="656"/>
      <c r="Q44" s="657"/>
    </row>
    <row r="45" spans="1:17" ht="12" customHeight="1">
      <c r="A45" s="631"/>
      <c r="B45" s="556" t="s">
        <v>102</v>
      </c>
      <c r="C45" s="669" t="s">
        <v>103</v>
      </c>
      <c r="D45" s="690" t="s">
        <v>32</v>
      </c>
      <c r="E45" s="682" t="s">
        <v>396</v>
      </c>
      <c r="F45" s="676" t="s">
        <v>399</v>
      </c>
      <c r="G45" s="676" t="s">
        <v>568</v>
      </c>
      <c r="H45" s="682" t="s">
        <v>104</v>
      </c>
      <c r="I45" s="682" t="s">
        <v>502</v>
      </c>
      <c r="J45" s="676" t="s">
        <v>105</v>
      </c>
      <c r="K45" s="676" t="s">
        <v>106</v>
      </c>
      <c r="L45" s="676" t="s">
        <v>402</v>
      </c>
      <c r="M45" s="585" t="s">
        <v>397</v>
      </c>
      <c r="N45" s="556" t="s">
        <v>107</v>
      </c>
      <c r="O45" s="229" t="s">
        <v>398</v>
      </c>
      <c r="P45" s="230"/>
      <c r="Q45" s="585" t="s">
        <v>494</v>
      </c>
    </row>
    <row r="46" spans="1:17" ht="12" customHeight="1">
      <c r="A46" s="632"/>
      <c r="B46" s="558"/>
      <c r="C46" s="670"/>
      <c r="D46" s="691"/>
      <c r="E46" s="683"/>
      <c r="F46" s="683"/>
      <c r="G46" s="683"/>
      <c r="H46" s="683"/>
      <c r="I46" s="683"/>
      <c r="J46" s="677"/>
      <c r="K46" s="677"/>
      <c r="L46" s="677"/>
      <c r="M46" s="586"/>
      <c r="N46" s="558"/>
      <c r="O46" s="149" t="s">
        <v>556</v>
      </c>
      <c r="P46" s="150" t="s">
        <v>557</v>
      </c>
      <c r="Q46" s="586"/>
    </row>
    <row r="47" spans="1:17" ht="15" customHeight="1">
      <c r="A47" s="34" t="s">
        <v>27</v>
      </c>
      <c r="B47" s="6">
        <f>SUM(C47:M47)</f>
        <v>384</v>
      </c>
      <c r="C47" s="7">
        <v>15</v>
      </c>
      <c r="D47" s="37">
        <v>0</v>
      </c>
      <c r="E47" s="19">
        <v>17</v>
      </c>
      <c r="F47" s="19">
        <v>0</v>
      </c>
      <c r="G47" s="19">
        <v>0</v>
      </c>
      <c r="H47" s="19">
        <v>332</v>
      </c>
      <c r="I47" s="19">
        <v>0</v>
      </c>
      <c r="J47" s="19">
        <v>15</v>
      </c>
      <c r="K47" s="151">
        <v>0</v>
      </c>
      <c r="L47" s="36">
        <v>2</v>
      </c>
      <c r="M47" s="151">
        <v>3</v>
      </c>
      <c r="N47" s="7">
        <f>SUM(O47:Q47)</f>
        <v>94</v>
      </c>
      <c r="O47" s="7">
        <v>15</v>
      </c>
      <c r="P47" s="37">
        <v>0</v>
      </c>
      <c r="Q47" s="20">
        <v>79</v>
      </c>
    </row>
    <row r="48" spans="1:17" s="43" customFormat="1" ht="15" customHeight="1">
      <c r="A48" s="104">
        <v>20</v>
      </c>
      <c r="B48" s="65">
        <f>SUM(C48:M48)</f>
        <v>383</v>
      </c>
      <c r="C48" s="74">
        <v>15</v>
      </c>
      <c r="D48" s="81">
        <v>1</v>
      </c>
      <c r="E48" s="67">
        <v>16</v>
      </c>
      <c r="F48" s="67">
        <v>1</v>
      </c>
      <c r="G48" s="67">
        <v>0</v>
      </c>
      <c r="H48" s="67">
        <v>331</v>
      </c>
      <c r="I48" s="67">
        <v>0</v>
      </c>
      <c r="J48" s="67">
        <v>15</v>
      </c>
      <c r="K48" s="139">
        <v>0</v>
      </c>
      <c r="L48" s="78">
        <v>3</v>
      </c>
      <c r="M48" s="139">
        <v>1</v>
      </c>
      <c r="N48" s="74">
        <f>SUM(O48:Q48)</f>
        <v>89</v>
      </c>
      <c r="O48" s="74">
        <v>14</v>
      </c>
      <c r="P48" s="81">
        <v>0</v>
      </c>
      <c r="Q48" s="64">
        <v>75</v>
      </c>
    </row>
    <row r="49" spans="1:17" s="43" customFormat="1" ht="15" customHeight="1">
      <c r="A49" s="104">
        <v>21</v>
      </c>
      <c r="B49" s="65">
        <f>SUM(C49:M49)</f>
        <v>382</v>
      </c>
      <c r="C49" s="74">
        <v>14</v>
      </c>
      <c r="D49" s="81">
        <v>2</v>
      </c>
      <c r="E49" s="67">
        <v>16</v>
      </c>
      <c r="F49" s="67">
        <v>2</v>
      </c>
      <c r="G49" s="67">
        <v>0</v>
      </c>
      <c r="H49" s="67">
        <v>330</v>
      </c>
      <c r="I49" s="67">
        <v>0</v>
      </c>
      <c r="J49" s="67">
        <v>15</v>
      </c>
      <c r="K49" s="139">
        <v>0</v>
      </c>
      <c r="L49" s="78">
        <v>3</v>
      </c>
      <c r="M49" s="139">
        <v>0</v>
      </c>
      <c r="N49" s="74">
        <f>SUM(O49:Q49)</f>
        <v>92</v>
      </c>
      <c r="O49" s="74">
        <v>15</v>
      </c>
      <c r="P49" s="81">
        <v>0</v>
      </c>
      <c r="Q49" s="64">
        <v>77</v>
      </c>
    </row>
    <row r="50" spans="1:17" s="43" customFormat="1" ht="15" customHeight="1">
      <c r="A50" s="104">
        <v>22</v>
      </c>
      <c r="B50" s="65">
        <f>SUM(C50:M50)</f>
        <v>378</v>
      </c>
      <c r="C50" s="74">
        <v>14</v>
      </c>
      <c r="D50" s="81">
        <v>2</v>
      </c>
      <c r="E50" s="67">
        <v>16</v>
      </c>
      <c r="F50" s="67">
        <v>3</v>
      </c>
      <c r="G50" s="67">
        <v>0</v>
      </c>
      <c r="H50" s="67">
        <v>324</v>
      </c>
      <c r="I50" s="67">
        <v>0</v>
      </c>
      <c r="J50" s="67">
        <v>16</v>
      </c>
      <c r="K50" s="139">
        <v>0</v>
      </c>
      <c r="L50" s="78">
        <v>3</v>
      </c>
      <c r="M50" s="139">
        <v>0</v>
      </c>
      <c r="N50" s="74">
        <f>SUM(O50:Q50)</f>
        <v>74</v>
      </c>
      <c r="O50" s="74">
        <v>14</v>
      </c>
      <c r="P50" s="81">
        <v>0</v>
      </c>
      <c r="Q50" s="64">
        <v>60</v>
      </c>
    </row>
    <row r="51" spans="1:17" ht="15" customHeight="1">
      <c r="A51" s="105">
        <v>23</v>
      </c>
      <c r="B51" s="218">
        <f>SUM(C51:M51)</f>
        <v>383</v>
      </c>
      <c r="C51" s="48">
        <v>14</v>
      </c>
      <c r="D51" s="50">
        <v>2</v>
      </c>
      <c r="E51" s="62">
        <v>15</v>
      </c>
      <c r="F51" s="62">
        <v>3</v>
      </c>
      <c r="G51" s="62">
        <v>0</v>
      </c>
      <c r="H51" s="62">
        <v>330</v>
      </c>
      <c r="I51" s="62">
        <v>0</v>
      </c>
      <c r="J51" s="62">
        <v>16</v>
      </c>
      <c r="K51" s="183">
        <v>0</v>
      </c>
      <c r="L51" s="47">
        <v>3</v>
      </c>
      <c r="M51" s="46">
        <v>0</v>
      </c>
      <c r="N51" s="222">
        <f>SUM(O51:Q51)</f>
        <v>75</v>
      </c>
      <c r="O51" s="48">
        <v>15</v>
      </c>
      <c r="P51" s="50">
        <v>0</v>
      </c>
      <c r="Q51" s="45">
        <v>60</v>
      </c>
    </row>
    <row r="52" ht="15" customHeight="1">
      <c r="A52" s="1" t="s">
        <v>815</v>
      </c>
    </row>
  </sheetData>
  <sheetProtection/>
  <mergeCells count="37">
    <mergeCell ref="N45:N46"/>
    <mergeCell ref="Q45:Q46"/>
    <mergeCell ref="A44:A46"/>
    <mergeCell ref="J45:J46"/>
    <mergeCell ref="K45:K46"/>
    <mergeCell ref="L45:L46"/>
    <mergeCell ref="M45:M46"/>
    <mergeCell ref="F45:F46"/>
    <mergeCell ref="G45:G46"/>
    <mergeCell ref="I45:I46"/>
    <mergeCell ref="B45:B46"/>
    <mergeCell ref="C45:C46"/>
    <mergeCell ref="D45:D46"/>
    <mergeCell ref="E45:E46"/>
    <mergeCell ref="H45:H46"/>
    <mergeCell ref="N44:Q44"/>
    <mergeCell ref="J34:K34"/>
    <mergeCell ref="B44:M44"/>
    <mergeCell ref="H34:I34"/>
    <mergeCell ref="L34:M34"/>
    <mergeCell ref="N34:O34"/>
    <mergeCell ref="B34:C34"/>
    <mergeCell ref="D34:E34"/>
    <mergeCell ref="F34:G34"/>
    <mergeCell ref="P34:Q34"/>
    <mergeCell ref="A34:A35"/>
    <mergeCell ref="A24:A25"/>
    <mergeCell ref="A14:A15"/>
    <mergeCell ref="A4:A5"/>
    <mergeCell ref="F4:I4"/>
    <mergeCell ref="J24:J25"/>
    <mergeCell ref="B24:I24"/>
    <mergeCell ref="B4:B5"/>
    <mergeCell ref="B14:B15"/>
    <mergeCell ref="C14:E14"/>
    <mergeCell ref="F14:K14"/>
    <mergeCell ref="C4:E4"/>
  </mergeCells>
  <printOptions/>
  <pageMargins left="0.7874015748031497" right="0.3937007874015748" top="0.7874015748031497" bottom="0.7874015748031497" header="0.2362204724409449" footer="0.1968503937007874"/>
  <pageSetup cellComments="asDisplayed" horizontalDpi="600" verticalDpi="600" orientation="portrait" paperSize="9" r:id="rId1"/>
  <headerFooter alignWithMargins="0">
    <oddFooter>&amp;C－&amp;P－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W28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.75" customHeight="1"/>
  <cols>
    <col min="1" max="1" width="9.625" style="43" customWidth="1"/>
    <col min="2" max="22" width="5.875" style="54" customWidth="1"/>
    <col min="23" max="23" width="9.625" style="43" customWidth="1"/>
    <col min="24" max="26" width="9.00390625" style="43" customWidth="1"/>
    <col min="27" max="39" width="5.75390625" style="43" customWidth="1"/>
    <col min="40" max="16384" width="9.00390625" style="43" customWidth="1"/>
  </cols>
  <sheetData>
    <row r="1" spans="1:23" ht="18" customHeight="1">
      <c r="A1" s="43" t="s">
        <v>167</v>
      </c>
      <c r="W1" s="70" t="s">
        <v>470</v>
      </c>
    </row>
    <row r="2" spans="1:23" ht="18" customHeight="1">
      <c r="A2" s="629" t="s">
        <v>569</v>
      </c>
      <c r="B2" s="705" t="s">
        <v>500</v>
      </c>
      <c r="C2" s="708" t="s">
        <v>168</v>
      </c>
      <c r="D2" s="698"/>
      <c r="E2" s="698"/>
      <c r="F2" s="699" t="s">
        <v>651</v>
      </c>
      <c r="G2" s="700"/>
      <c r="H2" s="701"/>
      <c r="I2" s="699" t="s">
        <v>652</v>
      </c>
      <c r="J2" s="700"/>
      <c r="K2" s="701"/>
      <c r="L2" s="699" t="s">
        <v>653</v>
      </c>
      <c r="M2" s="700"/>
      <c r="N2" s="701"/>
      <c r="O2" s="698" t="s">
        <v>169</v>
      </c>
      <c r="P2" s="698"/>
      <c r="Q2" s="698"/>
      <c r="R2" s="698"/>
      <c r="S2" s="698"/>
      <c r="T2" s="692" t="s">
        <v>170</v>
      </c>
      <c r="U2" s="693"/>
      <c r="V2" s="694"/>
      <c r="W2" s="627" t="s">
        <v>581</v>
      </c>
    </row>
    <row r="3" spans="1:23" ht="18" customHeight="1">
      <c r="A3" s="629"/>
      <c r="B3" s="706"/>
      <c r="C3" s="708"/>
      <c r="D3" s="698"/>
      <c r="E3" s="698"/>
      <c r="F3" s="702"/>
      <c r="G3" s="703"/>
      <c r="H3" s="704"/>
      <c r="I3" s="702"/>
      <c r="J3" s="703"/>
      <c r="K3" s="704"/>
      <c r="L3" s="702"/>
      <c r="M3" s="703"/>
      <c r="N3" s="704"/>
      <c r="O3" s="698" t="s">
        <v>171</v>
      </c>
      <c r="P3" s="698"/>
      <c r="Q3" s="698"/>
      <c r="R3" s="628" t="s">
        <v>172</v>
      </c>
      <c r="S3" s="698" t="s">
        <v>120</v>
      </c>
      <c r="T3" s="695"/>
      <c r="U3" s="696"/>
      <c r="V3" s="697"/>
      <c r="W3" s="627"/>
    </row>
    <row r="4" spans="1:23" ht="18" customHeight="1">
      <c r="A4" s="629"/>
      <c r="B4" s="707"/>
      <c r="C4" s="282" t="s">
        <v>121</v>
      </c>
      <c r="D4" s="284" t="s">
        <v>566</v>
      </c>
      <c r="E4" s="285" t="s">
        <v>489</v>
      </c>
      <c r="F4" s="283" t="s">
        <v>632</v>
      </c>
      <c r="G4" s="284" t="s">
        <v>488</v>
      </c>
      <c r="H4" s="285" t="s">
        <v>489</v>
      </c>
      <c r="I4" s="283" t="s">
        <v>632</v>
      </c>
      <c r="J4" s="284" t="s">
        <v>488</v>
      </c>
      <c r="K4" s="285" t="s">
        <v>489</v>
      </c>
      <c r="L4" s="283" t="s">
        <v>632</v>
      </c>
      <c r="M4" s="284" t="s">
        <v>488</v>
      </c>
      <c r="N4" s="286" t="s">
        <v>489</v>
      </c>
      <c r="O4" s="283" t="s">
        <v>121</v>
      </c>
      <c r="P4" s="284" t="s">
        <v>488</v>
      </c>
      <c r="Q4" s="285" t="s">
        <v>489</v>
      </c>
      <c r="R4" s="624"/>
      <c r="S4" s="698"/>
      <c r="T4" s="282" t="s">
        <v>121</v>
      </c>
      <c r="U4" s="284" t="s">
        <v>488</v>
      </c>
      <c r="V4" s="286" t="s">
        <v>489</v>
      </c>
      <c r="W4" s="627"/>
    </row>
    <row r="5" spans="1:23" ht="18" customHeight="1">
      <c r="A5" s="245" t="s">
        <v>27</v>
      </c>
      <c r="B5" s="59">
        <f>'中学校1'!B16</f>
        <v>190</v>
      </c>
      <c r="C5" s="59">
        <f>SUM(D5:E5)</f>
        <v>5411</v>
      </c>
      <c r="D5" s="59">
        <f aca="true" t="shared" si="0" ref="D5:E8">SUM(G5,J5,M5)</f>
        <v>2781</v>
      </c>
      <c r="E5" s="92">
        <f t="shared" si="0"/>
        <v>2630</v>
      </c>
      <c r="F5" s="59">
        <f>SUM(G5:H5)</f>
        <v>1886</v>
      </c>
      <c r="G5" s="57">
        <v>945</v>
      </c>
      <c r="H5" s="138">
        <v>941</v>
      </c>
      <c r="I5" s="59">
        <f>SUM(J5:K5)</f>
        <v>1719</v>
      </c>
      <c r="J5" s="57">
        <v>887</v>
      </c>
      <c r="K5" s="138">
        <v>832</v>
      </c>
      <c r="L5" s="59">
        <f>SUM(M5:N5)</f>
        <v>1806</v>
      </c>
      <c r="M5" s="57">
        <v>949</v>
      </c>
      <c r="N5" s="58">
        <v>857</v>
      </c>
      <c r="O5" s="79">
        <f>SUM(P5:Q5)</f>
        <v>384</v>
      </c>
      <c r="P5" s="57">
        <v>254</v>
      </c>
      <c r="Q5" s="138">
        <v>130</v>
      </c>
      <c r="R5" s="59">
        <v>2</v>
      </c>
      <c r="S5" s="56">
        <v>31</v>
      </c>
      <c r="T5" s="79">
        <f>SUM(U5:V5)</f>
        <v>94</v>
      </c>
      <c r="U5" s="57">
        <v>33</v>
      </c>
      <c r="V5" s="58">
        <v>61</v>
      </c>
      <c r="W5" s="245" t="s">
        <v>27</v>
      </c>
    </row>
    <row r="6" spans="1:23" ht="18" customHeight="1">
      <c r="A6" s="246">
        <v>20</v>
      </c>
      <c r="B6" s="59">
        <f>'中学校1'!B17</f>
        <v>188</v>
      </c>
      <c r="C6" s="59">
        <f>SUM(D6:E6)</f>
        <v>5197</v>
      </c>
      <c r="D6" s="59">
        <f t="shared" si="0"/>
        <v>2611</v>
      </c>
      <c r="E6" s="92">
        <f t="shared" si="0"/>
        <v>2586</v>
      </c>
      <c r="F6" s="59">
        <f>SUM(G6:H6)</f>
        <v>1627</v>
      </c>
      <c r="G6" s="57">
        <v>799</v>
      </c>
      <c r="H6" s="138">
        <v>828</v>
      </c>
      <c r="I6" s="59">
        <f>SUM(J6:K6)</f>
        <v>1871</v>
      </c>
      <c r="J6" s="57">
        <v>935</v>
      </c>
      <c r="K6" s="93">
        <v>936</v>
      </c>
      <c r="L6" s="59">
        <f>SUM(M6:N6)</f>
        <v>1699</v>
      </c>
      <c r="M6" s="57">
        <v>877</v>
      </c>
      <c r="N6" s="58">
        <v>822</v>
      </c>
      <c r="O6" s="65">
        <f>SUM(P6:Q6)</f>
        <v>383</v>
      </c>
      <c r="P6" s="57">
        <v>260</v>
      </c>
      <c r="Q6" s="138">
        <v>123</v>
      </c>
      <c r="R6" s="59">
        <v>3</v>
      </c>
      <c r="S6" s="56">
        <v>37</v>
      </c>
      <c r="T6" s="65">
        <f>SUM(U6:V6)</f>
        <v>89</v>
      </c>
      <c r="U6" s="57">
        <v>29</v>
      </c>
      <c r="V6" s="93">
        <v>60</v>
      </c>
      <c r="W6" s="246">
        <v>20</v>
      </c>
    </row>
    <row r="7" spans="1:23" s="53" customFormat="1" ht="18" customHeight="1">
      <c r="A7" s="246">
        <v>21</v>
      </c>
      <c r="B7" s="59">
        <f>'中学校1'!B18</f>
        <v>183</v>
      </c>
      <c r="C7" s="59">
        <f>SUM(D7:E7)</f>
        <v>5082</v>
      </c>
      <c r="D7" s="59">
        <f t="shared" si="0"/>
        <v>2554</v>
      </c>
      <c r="E7" s="92">
        <f t="shared" si="0"/>
        <v>2528</v>
      </c>
      <c r="F7" s="59">
        <f>SUM(G7:H7)</f>
        <v>1608</v>
      </c>
      <c r="G7" s="57">
        <v>834</v>
      </c>
      <c r="H7" s="138">
        <v>774</v>
      </c>
      <c r="I7" s="59">
        <f>SUM(J7:K7)</f>
        <v>1618</v>
      </c>
      <c r="J7" s="57">
        <v>791</v>
      </c>
      <c r="K7" s="93">
        <v>827</v>
      </c>
      <c r="L7" s="59">
        <f>SUM(M7:N7)</f>
        <v>1856</v>
      </c>
      <c r="M7" s="57">
        <v>929</v>
      </c>
      <c r="N7" s="58">
        <v>927</v>
      </c>
      <c r="O7" s="65">
        <f>SUM(P7:Q7)</f>
        <v>382</v>
      </c>
      <c r="P7" s="57">
        <v>259</v>
      </c>
      <c r="Q7" s="93">
        <v>123</v>
      </c>
      <c r="R7" s="59">
        <v>2</v>
      </c>
      <c r="S7" s="56">
        <v>34</v>
      </c>
      <c r="T7" s="65">
        <f>SUM(U7:V7)</f>
        <v>92</v>
      </c>
      <c r="U7" s="57">
        <v>32</v>
      </c>
      <c r="V7" s="93">
        <v>60</v>
      </c>
      <c r="W7" s="246">
        <v>21</v>
      </c>
    </row>
    <row r="8" spans="1:23" ht="18" customHeight="1">
      <c r="A8" s="246">
        <v>22</v>
      </c>
      <c r="B8" s="59">
        <f>'中学校1'!B19</f>
        <v>177</v>
      </c>
      <c r="C8" s="59">
        <f>SUM(D8:E8)</f>
        <v>4796</v>
      </c>
      <c r="D8" s="59">
        <f t="shared" si="0"/>
        <v>2405</v>
      </c>
      <c r="E8" s="92">
        <f t="shared" si="0"/>
        <v>2391</v>
      </c>
      <c r="F8" s="59">
        <f aca="true" t="shared" si="1" ref="F8:F26">SUM(G8:H8)</f>
        <v>1585</v>
      </c>
      <c r="G8" s="57">
        <v>789</v>
      </c>
      <c r="H8" s="138">
        <v>796</v>
      </c>
      <c r="I8" s="59">
        <f aca="true" t="shared" si="2" ref="I8:I26">SUM(J8:K8)</f>
        <v>1599</v>
      </c>
      <c r="J8" s="57">
        <v>829</v>
      </c>
      <c r="K8" s="93">
        <v>770</v>
      </c>
      <c r="L8" s="59">
        <f aca="true" t="shared" si="3" ref="L8:L26">SUM(M8:N8)</f>
        <v>1612</v>
      </c>
      <c r="M8" s="57">
        <v>787</v>
      </c>
      <c r="N8" s="58">
        <v>825</v>
      </c>
      <c r="O8" s="65">
        <f>SUM(P8:Q8)</f>
        <v>378</v>
      </c>
      <c r="P8" s="57">
        <v>254</v>
      </c>
      <c r="Q8" s="93">
        <v>124</v>
      </c>
      <c r="R8" s="56">
        <v>4</v>
      </c>
      <c r="S8" s="56">
        <v>26</v>
      </c>
      <c r="T8" s="76">
        <f>SUM(U8:V8)</f>
        <v>74</v>
      </c>
      <c r="U8" s="57">
        <v>33</v>
      </c>
      <c r="V8" s="93">
        <v>41</v>
      </c>
      <c r="W8" s="246">
        <v>22</v>
      </c>
    </row>
    <row r="9" spans="1:23" ht="18" customHeight="1">
      <c r="A9" s="247">
        <v>23</v>
      </c>
      <c r="B9" s="108">
        <f>'中学校1'!B20</f>
        <v>182</v>
      </c>
      <c r="C9" s="108">
        <f>SUM(D9:E9)</f>
        <v>4707</v>
      </c>
      <c r="D9" s="108">
        <f aca="true" t="shared" si="4" ref="D9:D26">SUM(G9,J9,M9)</f>
        <v>2396</v>
      </c>
      <c r="E9" s="177">
        <f aca="true" t="shared" si="5" ref="E9:E26">SUM(H9,K9,N9)</f>
        <v>2311</v>
      </c>
      <c r="F9" s="108">
        <f t="shared" si="1"/>
        <v>1529</v>
      </c>
      <c r="G9" s="207">
        <f>SUM(G10:G26)</f>
        <v>788</v>
      </c>
      <c r="H9" s="223">
        <f>SUM(H10:H26)</f>
        <v>741</v>
      </c>
      <c r="I9" s="108">
        <f t="shared" si="2"/>
        <v>1581</v>
      </c>
      <c r="J9" s="207">
        <f>SUM(J10:J26)</f>
        <v>778</v>
      </c>
      <c r="K9" s="288">
        <f>SUM(K10:K26)</f>
        <v>803</v>
      </c>
      <c r="L9" s="108">
        <f t="shared" si="3"/>
        <v>1597</v>
      </c>
      <c r="M9" s="207">
        <f>SUM(M10:M26)</f>
        <v>830</v>
      </c>
      <c r="N9" s="210">
        <f>SUM(N10:N26)</f>
        <v>767</v>
      </c>
      <c r="O9" s="108">
        <f aca="true" t="shared" si="6" ref="O9:O26">SUM(P9:Q9)</f>
        <v>383</v>
      </c>
      <c r="P9" s="207">
        <f>SUM(P10:P26)</f>
        <v>257</v>
      </c>
      <c r="Q9" s="210">
        <f>SUM(Q10:Q26)</f>
        <v>126</v>
      </c>
      <c r="R9" s="108">
        <f>SUM(R10:R26)</f>
        <v>3</v>
      </c>
      <c r="S9" s="253">
        <f>SUM(S10:S26)</f>
        <v>33</v>
      </c>
      <c r="T9" s="108">
        <f aca="true" t="shared" si="7" ref="T9:T26">SUM(U9:V9)</f>
        <v>75</v>
      </c>
      <c r="U9" s="207">
        <f>SUM(U10:U26)</f>
        <v>34</v>
      </c>
      <c r="V9" s="210">
        <f>SUM(V10:V26)</f>
        <v>41</v>
      </c>
      <c r="W9" s="247">
        <v>23</v>
      </c>
    </row>
    <row r="10" spans="1:23" ht="18" customHeight="1">
      <c r="A10" s="95" t="s">
        <v>173</v>
      </c>
      <c r="B10" s="56">
        <v>15</v>
      </c>
      <c r="C10" s="59">
        <f aca="true" t="shared" si="8" ref="C10:C26">SUM(D10:E10)</f>
        <v>349</v>
      </c>
      <c r="D10" s="59">
        <f>SUM(G10,J10,M10)</f>
        <v>174</v>
      </c>
      <c r="E10" s="92">
        <f t="shared" si="5"/>
        <v>175</v>
      </c>
      <c r="F10" s="59">
        <f t="shared" si="1"/>
        <v>112</v>
      </c>
      <c r="G10" s="57">
        <v>62</v>
      </c>
      <c r="H10" s="138">
        <v>50</v>
      </c>
      <c r="I10" s="59">
        <f t="shared" si="2"/>
        <v>108</v>
      </c>
      <c r="J10" s="57">
        <v>45</v>
      </c>
      <c r="K10" s="138">
        <v>63</v>
      </c>
      <c r="L10" s="59">
        <f t="shared" si="3"/>
        <v>129</v>
      </c>
      <c r="M10" s="57">
        <v>67</v>
      </c>
      <c r="N10" s="58">
        <v>62</v>
      </c>
      <c r="O10" s="59">
        <f t="shared" si="6"/>
        <v>29</v>
      </c>
      <c r="P10" s="57">
        <v>17</v>
      </c>
      <c r="Q10" s="138">
        <v>12</v>
      </c>
      <c r="R10" s="56">
        <v>0</v>
      </c>
      <c r="S10" s="56">
        <v>2</v>
      </c>
      <c r="T10" s="59">
        <f t="shared" si="7"/>
        <v>5</v>
      </c>
      <c r="U10" s="57">
        <v>2</v>
      </c>
      <c r="V10" s="138">
        <v>3</v>
      </c>
      <c r="W10" s="95" t="s">
        <v>173</v>
      </c>
    </row>
    <row r="11" spans="1:23" ht="18" customHeight="1">
      <c r="A11" s="95" t="s">
        <v>174</v>
      </c>
      <c r="B11" s="56">
        <v>11</v>
      </c>
      <c r="C11" s="59">
        <f t="shared" si="8"/>
        <v>254</v>
      </c>
      <c r="D11" s="59">
        <f t="shared" si="4"/>
        <v>123</v>
      </c>
      <c r="E11" s="92">
        <f t="shared" si="5"/>
        <v>131</v>
      </c>
      <c r="F11" s="59">
        <f t="shared" si="1"/>
        <v>76</v>
      </c>
      <c r="G11" s="57">
        <v>35</v>
      </c>
      <c r="H11" s="138">
        <v>41</v>
      </c>
      <c r="I11" s="59">
        <f t="shared" si="2"/>
        <v>88</v>
      </c>
      <c r="J11" s="57">
        <v>41</v>
      </c>
      <c r="K11" s="138">
        <v>47</v>
      </c>
      <c r="L11" s="59">
        <f t="shared" si="3"/>
        <v>90</v>
      </c>
      <c r="M11" s="57">
        <v>47</v>
      </c>
      <c r="N11" s="58">
        <v>43</v>
      </c>
      <c r="O11" s="59">
        <f t="shared" si="6"/>
        <v>23</v>
      </c>
      <c r="P11" s="57">
        <v>16</v>
      </c>
      <c r="Q11" s="138">
        <v>7</v>
      </c>
      <c r="R11" s="56">
        <v>0</v>
      </c>
      <c r="S11" s="56">
        <v>1</v>
      </c>
      <c r="T11" s="59">
        <f t="shared" si="7"/>
        <v>5</v>
      </c>
      <c r="U11" s="57">
        <v>2</v>
      </c>
      <c r="V11" s="138">
        <v>3</v>
      </c>
      <c r="W11" s="95" t="s">
        <v>174</v>
      </c>
    </row>
    <row r="12" spans="1:23" ht="18" customHeight="1">
      <c r="A12" s="95" t="s">
        <v>175</v>
      </c>
      <c r="B12" s="56">
        <v>21</v>
      </c>
      <c r="C12" s="59">
        <f t="shared" si="8"/>
        <v>631</v>
      </c>
      <c r="D12" s="59">
        <f t="shared" si="4"/>
        <v>314</v>
      </c>
      <c r="E12" s="92">
        <f t="shared" si="5"/>
        <v>317</v>
      </c>
      <c r="F12" s="59">
        <f t="shared" si="1"/>
        <v>201</v>
      </c>
      <c r="G12" s="57">
        <v>101</v>
      </c>
      <c r="H12" s="138">
        <v>100</v>
      </c>
      <c r="I12" s="59">
        <f t="shared" si="2"/>
        <v>234</v>
      </c>
      <c r="J12" s="57">
        <v>113</v>
      </c>
      <c r="K12" s="138">
        <v>121</v>
      </c>
      <c r="L12" s="59">
        <f t="shared" si="3"/>
        <v>196</v>
      </c>
      <c r="M12" s="57">
        <v>100</v>
      </c>
      <c r="N12" s="58">
        <v>96</v>
      </c>
      <c r="O12" s="59">
        <f t="shared" si="6"/>
        <v>38</v>
      </c>
      <c r="P12" s="57">
        <v>28</v>
      </c>
      <c r="Q12" s="138">
        <v>10</v>
      </c>
      <c r="R12" s="56">
        <v>0</v>
      </c>
      <c r="S12" s="56">
        <v>0</v>
      </c>
      <c r="T12" s="59">
        <f t="shared" si="7"/>
        <v>6</v>
      </c>
      <c r="U12" s="57">
        <v>3</v>
      </c>
      <c r="V12" s="138">
        <v>3</v>
      </c>
      <c r="W12" s="95" t="s">
        <v>175</v>
      </c>
    </row>
    <row r="13" spans="1:23" ht="18" customHeight="1">
      <c r="A13" s="95" t="s">
        <v>176</v>
      </c>
      <c r="B13" s="56">
        <v>12</v>
      </c>
      <c r="C13" s="59">
        <f t="shared" si="8"/>
        <v>287</v>
      </c>
      <c r="D13" s="59">
        <f t="shared" si="4"/>
        <v>151</v>
      </c>
      <c r="E13" s="92">
        <f t="shared" si="5"/>
        <v>136</v>
      </c>
      <c r="F13" s="59">
        <f t="shared" si="1"/>
        <v>93</v>
      </c>
      <c r="G13" s="57">
        <v>53</v>
      </c>
      <c r="H13" s="138">
        <v>40</v>
      </c>
      <c r="I13" s="59">
        <f t="shared" si="2"/>
        <v>103</v>
      </c>
      <c r="J13" s="57">
        <v>52</v>
      </c>
      <c r="K13" s="138">
        <v>51</v>
      </c>
      <c r="L13" s="59">
        <f t="shared" si="3"/>
        <v>91</v>
      </c>
      <c r="M13" s="57">
        <v>46</v>
      </c>
      <c r="N13" s="58">
        <v>45</v>
      </c>
      <c r="O13" s="59">
        <f t="shared" si="6"/>
        <v>25</v>
      </c>
      <c r="P13" s="57">
        <v>14</v>
      </c>
      <c r="Q13" s="138">
        <v>11</v>
      </c>
      <c r="R13" s="56">
        <v>0</v>
      </c>
      <c r="S13" s="56">
        <v>0</v>
      </c>
      <c r="T13" s="59">
        <f t="shared" si="7"/>
        <v>6</v>
      </c>
      <c r="U13" s="57">
        <v>3</v>
      </c>
      <c r="V13" s="138">
        <v>3</v>
      </c>
      <c r="W13" s="95" t="s">
        <v>176</v>
      </c>
    </row>
    <row r="14" spans="1:23" ht="18" customHeight="1">
      <c r="A14" s="95" t="s">
        <v>177</v>
      </c>
      <c r="B14" s="56">
        <v>20</v>
      </c>
      <c r="C14" s="59">
        <f t="shared" si="8"/>
        <v>591</v>
      </c>
      <c r="D14" s="59">
        <f t="shared" si="4"/>
        <v>295</v>
      </c>
      <c r="E14" s="92">
        <f t="shared" si="5"/>
        <v>296</v>
      </c>
      <c r="F14" s="59">
        <f t="shared" si="1"/>
        <v>193</v>
      </c>
      <c r="G14" s="57">
        <v>97</v>
      </c>
      <c r="H14" s="138">
        <v>96</v>
      </c>
      <c r="I14" s="59">
        <f t="shared" si="2"/>
        <v>190</v>
      </c>
      <c r="J14" s="57">
        <v>79</v>
      </c>
      <c r="K14" s="138">
        <v>111</v>
      </c>
      <c r="L14" s="59">
        <f t="shared" si="3"/>
        <v>208</v>
      </c>
      <c r="M14" s="57">
        <v>119</v>
      </c>
      <c r="N14" s="58">
        <v>89</v>
      </c>
      <c r="O14" s="59">
        <f t="shared" si="6"/>
        <v>40</v>
      </c>
      <c r="P14" s="57">
        <v>24</v>
      </c>
      <c r="Q14" s="138">
        <v>16</v>
      </c>
      <c r="R14" s="56">
        <v>1</v>
      </c>
      <c r="S14" s="56">
        <v>0</v>
      </c>
      <c r="T14" s="59">
        <f t="shared" si="7"/>
        <v>8</v>
      </c>
      <c r="U14" s="57">
        <v>2</v>
      </c>
      <c r="V14" s="138">
        <v>6</v>
      </c>
      <c r="W14" s="95" t="s">
        <v>177</v>
      </c>
    </row>
    <row r="15" spans="1:23" ht="18" customHeight="1">
      <c r="A15" s="95" t="s">
        <v>178</v>
      </c>
      <c r="B15" s="56">
        <v>2</v>
      </c>
      <c r="C15" s="59">
        <f t="shared" si="8"/>
        <v>14</v>
      </c>
      <c r="D15" s="59">
        <f t="shared" si="4"/>
        <v>3</v>
      </c>
      <c r="E15" s="92">
        <f t="shared" si="5"/>
        <v>11</v>
      </c>
      <c r="F15" s="59">
        <f t="shared" si="1"/>
        <v>2</v>
      </c>
      <c r="G15" s="57">
        <v>0</v>
      </c>
      <c r="H15" s="138">
        <v>2</v>
      </c>
      <c r="I15" s="59">
        <f t="shared" si="2"/>
        <v>4</v>
      </c>
      <c r="J15" s="57">
        <v>2</v>
      </c>
      <c r="K15" s="138">
        <v>2</v>
      </c>
      <c r="L15" s="59">
        <f t="shared" si="3"/>
        <v>8</v>
      </c>
      <c r="M15" s="57">
        <v>1</v>
      </c>
      <c r="N15" s="58">
        <v>7</v>
      </c>
      <c r="O15" s="59">
        <f t="shared" si="6"/>
        <v>6</v>
      </c>
      <c r="P15" s="57">
        <v>4</v>
      </c>
      <c r="Q15" s="138">
        <v>2</v>
      </c>
      <c r="R15" s="56">
        <v>0</v>
      </c>
      <c r="S15" s="56">
        <v>2</v>
      </c>
      <c r="T15" s="59">
        <f t="shared" si="7"/>
        <v>0</v>
      </c>
      <c r="U15" s="57">
        <v>0</v>
      </c>
      <c r="V15" s="138">
        <v>0</v>
      </c>
      <c r="W15" s="95" t="s">
        <v>178</v>
      </c>
    </row>
    <row r="16" spans="1:23" ht="18" customHeight="1">
      <c r="A16" s="95" t="s">
        <v>179</v>
      </c>
      <c r="B16" s="56">
        <v>10</v>
      </c>
      <c r="C16" s="59">
        <f t="shared" si="8"/>
        <v>243</v>
      </c>
      <c r="D16" s="59">
        <f t="shared" si="4"/>
        <v>137</v>
      </c>
      <c r="E16" s="92">
        <f t="shared" si="5"/>
        <v>106</v>
      </c>
      <c r="F16" s="59">
        <f t="shared" si="1"/>
        <v>82</v>
      </c>
      <c r="G16" s="57">
        <v>49</v>
      </c>
      <c r="H16" s="138">
        <v>33</v>
      </c>
      <c r="I16" s="59">
        <f t="shared" si="2"/>
        <v>76</v>
      </c>
      <c r="J16" s="57">
        <v>37</v>
      </c>
      <c r="K16" s="138">
        <v>39</v>
      </c>
      <c r="L16" s="59">
        <f t="shared" si="3"/>
        <v>85</v>
      </c>
      <c r="M16" s="57">
        <v>51</v>
      </c>
      <c r="N16" s="58">
        <v>34</v>
      </c>
      <c r="O16" s="59">
        <f t="shared" si="6"/>
        <v>21</v>
      </c>
      <c r="P16" s="57">
        <v>15</v>
      </c>
      <c r="Q16" s="138">
        <v>6</v>
      </c>
      <c r="R16" s="56">
        <v>0</v>
      </c>
      <c r="S16" s="56">
        <v>2</v>
      </c>
      <c r="T16" s="59">
        <f t="shared" si="7"/>
        <v>4</v>
      </c>
      <c r="U16" s="57">
        <v>2</v>
      </c>
      <c r="V16" s="138">
        <v>2</v>
      </c>
      <c r="W16" s="95" t="s">
        <v>179</v>
      </c>
    </row>
    <row r="17" spans="1:23" ht="18" customHeight="1">
      <c r="A17" s="95" t="s">
        <v>180</v>
      </c>
      <c r="B17" s="56">
        <v>10</v>
      </c>
      <c r="C17" s="59">
        <f t="shared" si="8"/>
        <v>201</v>
      </c>
      <c r="D17" s="59">
        <f t="shared" si="4"/>
        <v>101</v>
      </c>
      <c r="E17" s="92">
        <f t="shared" si="5"/>
        <v>100</v>
      </c>
      <c r="F17" s="59">
        <f t="shared" si="1"/>
        <v>63</v>
      </c>
      <c r="G17" s="57">
        <v>31</v>
      </c>
      <c r="H17" s="138">
        <v>32</v>
      </c>
      <c r="I17" s="59">
        <f t="shared" si="2"/>
        <v>68</v>
      </c>
      <c r="J17" s="57">
        <v>33</v>
      </c>
      <c r="K17" s="138">
        <v>35</v>
      </c>
      <c r="L17" s="59">
        <f t="shared" si="3"/>
        <v>70</v>
      </c>
      <c r="M17" s="57">
        <v>37</v>
      </c>
      <c r="N17" s="58">
        <v>33</v>
      </c>
      <c r="O17" s="59">
        <f t="shared" si="6"/>
        <v>20</v>
      </c>
      <c r="P17" s="57">
        <v>14</v>
      </c>
      <c r="Q17" s="138">
        <v>6</v>
      </c>
      <c r="R17" s="56">
        <v>0</v>
      </c>
      <c r="S17" s="56">
        <v>0</v>
      </c>
      <c r="T17" s="59">
        <f t="shared" si="7"/>
        <v>7</v>
      </c>
      <c r="U17" s="57">
        <v>2</v>
      </c>
      <c r="V17" s="138">
        <v>5</v>
      </c>
      <c r="W17" s="95" t="s">
        <v>180</v>
      </c>
    </row>
    <row r="18" spans="1:23" ht="18" customHeight="1">
      <c r="A18" s="95" t="s">
        <v>181</v>
      </c>
      <c r="B18" s="56">
        <v>13</v>
      </c>
      <c r="C18" s="59">
        <f t="shared" si="8"/>
        <v>355</v>
      </c>
      <c r="D18" s="59">
        <f t="shared" si="4"/>
        <v>178</v>
      </c>
      <c r="E18" s="92">
        <f t="shared" si="5"/>
        <v>177</v>
      </c>
      <c r="F18" s="59">
        <f t="shared" si="1"/>
        <v>122</v>
      </c>
      <c r="G18" s="57">
        <v>60</v>
      </c>
      <c r="H18" s="138">
        <v>62</v>
      </c>
      <c r="I18" s="59">
        <f t="shared" si="2"/>
        <v>126</v>
      </c>
      <c r="J18" s="57">
        <v>67</v>
      </c>
      <c r="K18" s="138">
        <v>59</v>
      </c>
      <c r="L18" s="59">
        <f t="shared" si="3"/>
        <v>107</v>
      </c>
      <c r="M18" s="57">
        <v>51</v>
      </c>
      <c r="N18" s="58">
        <v>56</v>
      </c>
      <c r="O18" s="59">
        <f t="shared" si="6"/>
        <v>26</v>
      </c>
      <c r="P18" s="57">
        <v>14</v>
      </c>
      <c r="Q18" s="138">
        <v>12</v>
      </c>
      <c r="R18" s="56">
        <v>0</v>
      </c>
      <c r="S18" s="56">
        <v>3</v>
      </c>
      <c r="T18" s="59">
        <f t="shared" si="7"/>
        <v>6</v>
      </c>
      <c r="U18" s="57">
        <v>3</v>
      </c>
      <c r="V18" s="138">
        <v>3</v>
      </c>
      <c r="W18" s="95" t="s">
        <v>181</v>
      </c>
    </row>
    <row r="19" spans="1:23" ht="18" customHeight="1">
      <c r="A19" s="95" t="s">
        <v>182</v>
      </c>
      <c r="B19" s="56">
        <v>16</v>
      </c>
      <c r="C19" s="59">
        <f t="shared" si="8"/>
        <v>493</v>
      </c>
      <c r="D19" s="59">
        <f t="shared" si="4"/>
        <v>253</v>
      </c>
      <c r="E19" s="92">
        <f t="shared" si="5"/>
        <v>240</v>
      </c>
      <c r="F19" s="59">
        <f t="shared" si="1"/>
        <v>171</v>
      </c>
      <c r="G19" s="57">
        <v>81</v>
      </c>
      <c r="H19" s="138">
        <v>90</v>
      </c>
      <c r="I19" s="59">
        <f t="shared" si="2"/>
        <v>168</v>
      </c>
      <c r="J19" s="57">
        <v>94</v>
      </c>
      <c r="K19" s="138">
        <v>74</v>
      </c>
      <c r="L19" s="59">
        <f t="shared" si="3"/>
        <v>154</v>
      </c>
      <c r="M19" s="57">
        <v>78</v>
      </c>
      <c r="N19" s="58">
        <v>76</v>
      </c>
      <c r="O19" s="59">
        <f t="shared" si="6"/>
        <v>30</v>
      </c>
      <c r="P19" s="57">
        <v>21</v>
      </c>
      <c r="Q19" s="138">
        <v>9</v>
      </c>
      <c r="R19" s="56">
        <v>0</v>
      </c>
      <c r="S19" s="56">
        <v>0</v>
      </c>
      <c r="T19" s="59">
        <f t="shared" si="7"/>
        <v>6</v>
      </c>
      <c r="U19" s="57">
        <v>3</v>
      </c>
      <c r="V19" s="138">
        <v>3</v>
      </c>
      <c r="W19" s="95" t="s">
        <v>182</v>
      </c>
    </row>
    <row r="20" spans="1:23" ht="18" customHeight="1">
      <c r="A20" s="95" t="s">
        <v>602</v>
      </c>
      <c r="B20" s="56">
        <v>12</v>
      </c>
      <c r="C20" s="59">
        <f t="shared" si="8"/>
        <v>291</v>
      </c>
      <c r="D20" s="59">
        <f t="shared" si="4"/>
        <v>147</v>
      </c>
      <c r="E20" s="92">
        <f t="shared" si="5"/>
        <v>144</v>
      </c>
      <c r="F20" s="59">
        <f t="shared" si="1"/>
        <v>88</v>
      </c>
      <c r="G20" s="57">
        <v>43</v>
      </c>
      <c r="H20" s="138">
        <v>45</v>
      </c>
      <c r="I20" s="59">
        <f t="shared" si="2"/>
        <v>113</v>
      </c>
      <c r="J20" s="57">
        <v>54</v>
      </c>
      <c r="K20" s="138">
        <v>59</v>
      </c>
      <c r="L20" s="59">
        <f t="shared" si="3"/>
        <v>90</v>
      </c>
      <c r="M20" s="57">
        <v>50</v>
      </c>
      <c r="N20" s="58">
        <v>40</v>
      </c>
      <c r="O20" s="59">
        <f t="shared" si="6"/>
        <v>28</v>
      </c>
      <c r="P20" s="57">
        <v>19</v>
      </c>
      <c r="Q20" s="138">
        <v>9</v>
      </c>
      <c r="R20" s="56">
        <v>1</v>
      </c>
      <c r="S20" s="56">
        <v>0</v>
      </c>
      <c r="T20" s="59">
        <f t="shared" si="7"/>
        <v>5</v>
      </c>
      <c r="U20" s="57">
        <v>2</v>
      </c>
      <c r="V20" s="138">
        <v>3</v>
      </c>
      <c r="W20" s="95" t="s">
        <v>602</v>
      </c>
    </row>
    <row r="21" spans="1:23" ht="18" customHeight="1">
      <c r="A21" s="95" t="s">
        <v>603</v>
      </c>
      <c r="B21" s="56">
        <v>15</v>
      </c>
      <c r="C21" s="59">
        <f t="shared" si="8"/>
        <v>412</v>
      </c>
      <c r="D21" s="59">
        <f t="shared" si="4"/>
        <v>227</v>
      </c>
      <c r="E21" s="92">
        <f t="shared" si="5"/>
        <v>185</v>
      </c>
      <c r="F21" s="59">
        <f t="shared" si="1"/>
        <v>154</v>
      </c>
      <c r="G21" s="57">
        <v>93</v>
      </c>
      <c r="H21" s="138">
        <v>61</v>
      </c>
      <c r="I21" s="59">
        <f t="shared" si="2"/>
        <v>110</v>
      </c>
      <c r="J21" s="57">
        <v>67</v>
      </c>
      <c r="K21" s="138">
        <v>43</v>
      </c>
      <c r="L21" s="59">
        <f t="shared" si="3"/>
        <v>148</v>
      </c>
      <c r="M21" s="57">
        <v>67</v>
      </c>
      <c r="N21" s="58">
        <v>81</v>
      </c>
      <c r="O21" s="59">
        <f t="shared" si="6"/>
        <v>32</v>
      </c>
      <c r="P21" s="57">
        <v>21</v>
      </c>
      <c r="Q21" s="138">
        <v>11</v>
      </c>
      <c r="R21" s="56">
        <v>0</v>
      </c>
      <c r="S21" s="56">
        <v>0</v>
      </c>
      <c r="T21" s="59">
        <f t="shared" si="7"/>
        <v>6</v>
      </c>
      <c r="U21" s="57">
        <v>3</v>
      </c>
      <c r="V21" s="138">
        <v>3</v>
      </c>
      <c r="W21" s="95" t="s">
        <v>603</v>
      </c>
    </row>
    <row r="22" spans="1:23" ht="18" customHeight="1">
      <c r="A22" s="95" t="s">
        <v>626</v>
      </c>
      <c r="B22" s="56">
        <v>5</v>
      </c>
      <c r="C22" s="59">
        <f t="shared" si="8"/>
        <v>102</v>
      </c>
      <c r="D22" s="59">
        <f t="shared" si="4"/>
        <v>54</v>
      </c>
      <c r="E22" s="92">
        <f t="shared" si="5"/>
        <v>48</v>
      </c>
      <c r="F22" s="59">
        <f t="shared" si="1"/>
        <v>27</v>
      </c>
      <c r="G22" s="57">
        <v>14</v>
      </c>
      <c r="H22" s="138">
        <v>13</v>
      </c>
      <c r="I22" s="59">
        <f t="shared" si="2"/>
        <v>38</v>
      </c>
      <c r="J22" s="57">
        <v>23</v>
      </c>
      <c r="K22" s="138">
        <v>15</v>
      </c>
      <c r="L22" s="59">
        <f t="shared" si="3"/>
        <v>37</v>
      </c>
      <c r="M22" s="57">
        <v>17</v>
      </c>
      <c r="N22" s="58">
        <v>20</v>
      </c>
      <c r="O22" s="59">
        <f t="shared" si="6"/>
        <v>15</v>
      </c>
      <c r="P22" s="57">
        <v>11</v>
      </c>
      <c r="Q22" s="138">
        <v>4</v>
      </c>
      <c r="R22" s="56">
        <v>0</v>
      </c>
      <c r="S22" s="56">
        <v>2</v>
      </c>
      <c r="T22" s="59">
        <f t="shared" si="7"/>
        <v>3</v>
      </c>
      <c r="U22" s="57">
        <v>2</v>
      </c>
      <c r="V22" s="138">
        <v>1</v>
      </c>
      <c r="W22" s="95" t="s">
        <v>626</v>
      </c>
    </row>
    <row r="23" spans="1:23" ht="18" customHeight="1">
      <c r="A23" s="95" t="s">
        <v>629</v>
      </c>
      <c r="B23" s="56">
        <v>3</v>
      </c>
      <c r="C23" s="59">
        <f t="shared" si="8"/>
        <v>40</v>
      </c>
      <c r="D23" s="59">
        <f t="shared" si="4"/>
        <v>20</v>
      </c>
      <c r="E23" s="92">
        <f t="shared" si="5"/>
        <v>20</v>
      </c>
      <c r="F23" s="59">
        <f t="shared" si="1"/>
        <v>11</v>
      </c>
      <c r="G23" s="57">
        <v>4</v>
      </c>
      <c r="H23" s="138">
        <v>7</v>
      </c>
      <c r="I23" s="59">
        <f t="shared" si="2"/>
        <v>8</v>
      </c>
      <c r="J23" s="57">
        <v>4</v>
      </c>
      <c r="K23" s="138">
        <v>4</v>
      </c>
      <c r="L23" s="59">
        <f t="shared" si="3"/>
        <v>21</v>
      </c>
      <c r="M23" s="57">
        <v>12</v>
      </c>
      <c r="N23" s="58">
        <v>9</v>
      </c>
      <c r="O23" s="59">
        <f t="shared" si="6"/>
        <v>10</v>
      </c>
      <c r="P23" s="57">
        <v>8</v>
      </c>
      <c r="Q23" s="138">
        <v>2</v>
      </c>
      <c r="R23" s="56">
        <v>0</v>
      </c>
      <c r="S23" s="56">
        <v>0</v>
      </c>
      <c r="T23" s="59">
        <f t="shared" si="7"/>
        <v>2</v>
      </c>
      <c r="U23" s="57">
        <v>2</v>
      </c>
      <c r="V23" s="138">
        <v>0</v>
      </c>
      <c r="W23" s="95" t="s">
        <v>629</v>
      </c>
    </row>
    <row r="24" spans="1:23" ht="18" customHeight="1">
      <c r="A24" s="95" t="s">
        <v>631</v>
      </c>
      <c r="B24" s="56">
        <v>5</v>
      </c>
      <c r="C24" s="59">
        <f t="shared" si="8"/>
        <v>53</v>
      </c>
      <c r="D24" s="59">
        <f t="shared" si="4"/>
        <v>22</v>
      </c>
      <c r="E24" s="92">
        <f t="shared" si="5"/>
        <v>31</v>
      </c>
      <c r="F24" s="59">
        <f t="shared" si="1"/>
        <v>12</v>
      </c>
      <c r="G24" s="57">
        <v>6</v>
      </c>
      <c r="H24" s="138">
        <v>6</v>
      </c>
      <c r="I24" s="59">
        <f t="shared" si="2"/>
        <v>14</v>
      </c>
      <c r="J24" s="57">
        <v>5</v>
      </c>
      <c r="K24" s="138">
        <v>9</v>
      </c>
      <c r="L24" s="59">
        <f t="shared" si="3"/>
        <v>27</v>
      </c>
      <c r="M24" s="57">
        <v>11</v>
      </c>
      <c r="N24" s="58">
        <v>16</v>
      </c>
      <c r="O24" s="59">
        <f t="shared" si="6"/>
        <v>14</v>
      </c>
      <c r="P24" s="57">
        <v>8</v>
      </c>
      <c r="Q24" s="138">
        <v>6</v>
      </c>
      <c r="R24" s="56">
        <v>0</v>
      </c>
      <c r="S24" s="56">
        <v>0</v>
      </c>
      <c r="T24" s="59">
        <f t="shared" si="7"/>
        <v>3</v>
      </c>
      <c r="U24" s="57">
        <v>2</v>
      </c>
      <c r="V24" s="138">
        <v>1</v>
      </c>
      <c r="W24" s="95" t="s">
        <v>631</v>
      </c>
    </row>
    <row r="25" spans="1:23" ht="18" customHeight="1">
      <c r="A25" s="95" t="s">
        <v>183</v>
      </c>
      <c r="B25" s="56">
        <v>9</v>
      </c>
      <c r="C25" s="59">
        <f t="shared" si="8"/>
        <v>347</v>
      </c>
      <c r="D25" s="59">
        <f t="shared" si="4"/>
        <v>182</v>
      </c>
      <c r="E25" s="92">
        <f t="shared" si="5"/>
        <v>165</v>
      </c>
      <c r="F25" s="59">
        <f t="shared" si="1"/>
        <v>110</v>
      </c>
      <c r="G25" s="57">
        <v>56</v>
      </c>
      <c r="H25" s="138">
        <v>54</v>
      </c>
      <c r="I25" s="59">
        <f t="shared" si="2"/>
        <v>119</v>
      </c>
      <c r="J25" s="57">
        <v>57</v>
      </c>
      <c r="K25" s="138">
        <v>62</v>
      </c>
      <c r="L25" s="59">
        <f t="shared" si="3"/>
        <v>118</v>
      </c>
      <c r="M25" s="57">
        <v>69</v>
      </c>
      <c r="N25" s="58">
        <v>49</v>
      </c>
      <c r="O25" s="59">
        <f t="shared" si="6"/>
        <v>17</v>
      </c>
      <c r="P25" s="57">
        <v>16</v>
      </c>
      <c r="Q25" s="138">
        <v>1</v>
      </c>
      <c r="R25" s="56">
        <v>0</v>
      </c>
      <c r="S25" s="56">
        <v>5</v>
      </c>
      <c r="T25" s="59">
        <f t="shared" si="7"/>
        <v>1</v>
      </c>
      <c r="U25" s="57">
        <v>0</v>
      </c>
      <c r="V25" s="138">
        <v>1</v>
      </c>
      <c r="W25" s="95" t="s">
        <v>183</v>
      </c>
    </row>
    <row r="26" spans="1:23" ht="18" customHeight="1">
      <c r="A26" s="289" t="s">
        <v>633</v>
      </c>
      <c r="B26" s="290">
        <v>3</v>
      </c>
      <c r="C26" s="291">
        <f t="shared" si="8"/>
        <v>44</v>
      </c>
      <c r="D26" s="291">
        <f t="shared" si="4"/>
        <v>15</v>
      </c>
      <c r="E26" s="292">
        <f t="shared" si="5"/>
        <v>29</v>
      </c>
      <c r="F26" s="291">
        <f t="shared" si="1"/>
        <v>12</v>
      </c>
      <c r="G26" s="293">
        <v>3</v>
      </c>
      <c r="H26" s="294">
        <v>9</v>
      </c>
      <c r="I26" s="291">
        <f t="shared" si="2"/>
        <v>14</v>
      </c>
      <c r="J26" s="293">
        <v>5</v>
      </c>
      <c r="K26" s="294">
        <v>9</v>
      </c>
      <c r="L26" s="291">
        <f t="shared" si="3"/>
        <v>18</v>
      </c>
      <c r="M26" s="293">
        <v>7</v>
      </c>
      <c r="N26" s="295">
        <v>11</v>
      </c>
      <c r="O26" s="291">
        <f t="shared" si="6"/>
        <v>9</v>
      </c>
      <c r="P26" s="293">
        <v>7</v>
      </c>
      <c r="Q26" s="294">
        <v>2</v>
      </c>
      <c r="R26" s="290">
        <v>1</v>
      </c>
      <c r="S26" s="290">
        <v>16</v>
      </c>
      <c r="T26" s="291">
        <f t="shared" si="7"/>
        <v>2</v>
      </c>
      <c r="U26" s="293">
        <v>1</v>
      </c>
      <c r="V26" s="295">
        <v>1</v>
      </c>
      <c r="W26" s="289" t="s">
        <v>633</v>
      </c>
    </row>
    <row r="27" ht="18" customHeight="1">
      <c r="A27" s="43" t="s">
        <v>661</v>
      </c>
    </row>
    <row r="28" ht="15.75" customHeight="1">
      <c r="A28" s="367"/>
    </row>
  </sheetData>
  <sheetProtection/>
  <mergeCells count="12">
    <mergeCell ref="L2:N3"/>
    <mergeCell ref="F2:H3"/>
    <mergeCell ref="I2:K3"/>
    <mergeCell ref="A2:A4"/>
    <mergeCell ref="B2:B4"/>
    <mergeCell ref="C2:E3"/>
    <mergeCell ref="T2:V3"/>
    <mergeCell ref="O2:S2"/>
    <mergeCell ref="O3:Q3"/>
    <mergeCell ref="W2:W4"/>
    <mergeCell ref="R3:R4"/>
    <mergeCell ref="S3:S4"/>
  </mergeCells>
  <printOptions/>
  <pageMargins left="0.7874015748031497" right="0.7874015748031497" top="0.984251968503937" bottom="0.7874015748031497" header="0.1968503937007874" footer="0.1968503937007874"/>
  <pageSetup cellComments="asDisplayed" horizontalDpi="600" verticalDpi="600" orientation="portrait" paperSize="9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企画課統計担当</dc:creator>
  <cp:keywords/>
  <dc:description/>
  <cp:lastModifiedBy>☆</cp:lastModifiedBy>
  <cp:lastPrinted>2012-02-14T06:43:24Z</cp:lastPrinted>
  <dcterms:created xsi:type="dcterms:W3CDTF">1998-07-15T03:59:40Z</dcterms:created>
  <dcterms:modified xsi:type="dcterms:W3CDTF">2012-02-15T07:34:40Z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